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G:\Shared drives\Domes sēdes\DOMES SĒDES\1.1_DOMES DARBĪBA\1.1.2_Novada_domes_LĒMUMI\2024\Prot_7\"/>
    </mc:Choice>
  </mc:AlternateContent>
  <xr:revisionPtr revIDLastSave="0" documentId="13_ncr:1_{4953A575-6BA0-4DA1-9FEB-83DF531DB771}" xr6:coauthVersionLast="47" xr6:coauthVersionMax="47" xr10:uidLastSave="{00000000-0000-0000-0000-000000000000}"/>
  <bookViews>
    <workbookView xWindow="-108" yWindow="-108" windowWidth="23256" windowHeight="12456" activeTab="1" xr2:uid="{00000000-000D-0000-FFFF-FFFF00000000}"/>
  </bookViews>
  <sheets>
    <sheet name="Titullapa" sheetId="1" r:id="rId1"/>
    <sheet name="Investīciju plans" sheetId="4" r:id="rId2"/>
    <sheet name="Apzīmējumi" sheetId="3" r:id="rId3"/>
    <sheet name="Atbilstība VP, RV, U" sheetId="6" r:id="rId4"/>
  </sheets>
  <definedNames>
    <definedName name="_Toc106613165" localSheetId="1">'Investīciju plans'!$A$82</definedName>
    <definedName name="_Toc109665321" localSheetId="1">'Investīciju plans'!$A$84</definedName>
    <definedName name="_Toc109665343" localSheetId="1">'Investīciju plans'!$A$281</definedName>
    <definedName name="_xlnm.Print_Titles" localSheetId="3">'Atbilstība VP, RV, U'!$20:$20</definedName>
    <definedName name="_xlnm.Print_Titles" localSheetId="1">'Investīciju plans'!$1:$1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wMUZXTNfTzqI6aUMU8goRU/uqAQ=="/>
    </ext>
  </extLst>
</workbook>
</file>

<file path=xl/calcChain.xml><?xml version="1.0" encoding="utf-8"?>
<calcChain xmlns="http://schemas.openxmlformats.org/spreadsheetml/2006/main">
  <c r="M250" i="4" l="1"/>
  <c r="J250" i="4" s="1"/>
  <c r="J173" i="4"/>
  <c r="M173" i="4" s="1"/>
  <c r="J244" i="4"/>
  <c r="M243" i="4"/>
  <c r="J80" i="4"/>
  <c r="J15" i="4"/>
  <c r="M81" i="4"/>
  <c r="J81" i="4" s="1"/>
  <c r="M257" i="4"/>
  <c r="J257" i="4" s="1"/>
  <c r="M320" i="4" l="1"/>
  <c r="M249" i="4" l="1"/>
  <c r="M248" i="4"/>
  <c r="J248" i="4" s="1"/>
  <c r="M314" i="4"/>
  <c r="J314" i="4" s="1"/>
  <c r="K256" i="4"/>
  <c r="M233" i="4"/>
  <c r="J233" i="4" s="1"/>
  <c r="M219" i="4"/>
  <c r="L219" i="4" s="1"/>
  <c r="M218" i="4"/>
  <c r="L218" i="4" s="1"/>
  <c r="M217" i="4"/>
  <c r="L217" i="4" s="1"/>
  <c r="M215" i="4"/>
  <c r="L215" i="4" s="1"/>
  <c r="M206" i="4"/>
  <c r="L206" i="4" s="1"/>
  <c r="M207" i="4"/>
  <c r="L207" i="4" s="1"/>
  <c r="J256" i="4" l="1"/>
  <c r="M280" i="4"/>
  <c r="J280" i="4" s="1"/>
  <c r="M266" i="4"/>
  <c r="J266" i="4" s="1"/>
  <c r="M265" i="4"/>
  <c r="J265" i="4" s="1"/>
  <c r="J274" i="4"/>
  <c r="M274" i="4"/>
  <c r="M268" i="4"/>
  <c r="J268" i="4" s="1"/>
  <c r="M205" i="4"/>
  <c r="L205" i="4" s="1"/>
  <c r="M204" i="4"/>
  <c r="L204" i="4" s="1"/>
  <c r="M203" i="4" l="1"/>
  <c r="L203" i="4" s="1"/>
  <c r="M202" i="4"/>
  <c r="L202" i="4" s="1"/>
  <c r="M201" i="4"/>
  <c r="L201" i="4" s="1"/>
  <c r="M200" i="4"/>
  <c r="L200" i="4" s="1"/>
  <c r="M195" i="4"/>
  <c r="J195" i="4" s="1"/>
  <c r="M192" i="4"/>
  <c r="L192" i="4" s="1"/>
  <c r="M172" i="4"/>
  <c r="J172" i="4" s="1"/>
  <c r="M170" i="4"/>
  <c r="J170" i="4" s="1"/>
  <c r="M169" i="4"/>
  <c r="J169" i="4" s="1"/>
  <c r="M190" i="4"/>
  <c r="L190" i="4" s="1"/>
  <c r="M191" i="4"/>
  <c r="L191" i="4" s="1"/>
  <c r="M187" i="4"/>
  <c r="L187" i="4" s="1"/>
  <c r="M185" i="4"/>
  <c r="L185" i="4" s="1"/>
  <c r="M183" i="4"/>
  <c r="J183" i="4" s="1"/>
  <c r="M182" i="4"/>
  <c r="J182" i="4" s="1"/>
  <c r="M168" i="4"/>
  <c r="J168" i="4" s="1"/>
  <c r="M60" i="4"/>
  <c r="J60" i="4" s="1"/>
  <c r="M59" i="4"/>
  <c r="J59" i="4" s="1"/>
  <c r="M49" i="4"/>
  <c r="J49" i="4" s="1"/>
  <c r="M43" i="4"/>
  <c r="J43" i="4" s="1"/>
  <c r="M44" i="4"/>
  <c r="J44" i="4" s="1"/>
  <c r="M40" i="4"/>
  <c r="M42" i="4"/>
  <c r="J42" i="4" s="1"/>
  <c r="M39" i="4"/>
  <c r="J39" i="4" s="1"/>
  <c r="M37" i="4"/>
  <c r="J37" i="4" s="1"/>
  <c r="M32" i="4"/>
  <c r="J32" i="4" s="1"/>
  <c r="J17" i="4"/>
  <c r="M10" i="4"/>
  <c r="J10" i="4" s="1"/>
  <c r="M5" i="4"/>
  <c r="M4" i="4"/>
  <c r="J4" i="4" s="1"/>
  <c r="B5" i="4"/>
  <c r="B6" i="4" s="1"/>
  <c r="B7" i="4" s="1"/>
  <c r="B8" i="4" s="1"/>
  <c r="M247" i="4"/>
  <c r="M251" i="4"/>
  <c r="M267" i="4"/>
  <c r="J267" i="4"/>
  <c r="M273" i="4"/>
  <c r="J273" i="4"/>
  <c r="J284" i="4"/>
  <c r="M284" i="4"/>
  <c r="J295" i="4"/>
  <c r="M295" i="4"/>
  <c r="J296" i="4"/>
  <c r="M296" i="4"/>
  <c r="J297" i="4"/>
  <c r="M297" i="4"/>
  <c r="I322" i="4"/>
  <c r="E324" i="4" s="1"/>
  <c r="J320" i="4"/>
  <c r="M11" i="4"/>
  <c r="M318" i="4"/>
  <c r="M319" i="4"/>
  <c r="M321" i="4"/>
  <c r="K322" i="4"/>
  <c r="E326" i="4" s="1"/>
  <c r="F34" i="4"/>
  <c r="B10" i="4" l="1"/>
  <c r="B11" i="4" s="1"/>
  <c r="B12" i="4" s="1"/>
  <c r="B13" i="4" s="1"/>
  <c r="J5" i="4"/>
  <c r="J322" i="4" s="1"/>
  <c r="E325" i="4" s="1"/>
  <c r="L322" i="4"/>
  <c r="E327" i="4" s="1"/>
  <c r="M322" i="4"/>
  <c r="E328" i="4" s="1"/>
  <c r="B14" i="4" l="1"/>
  <c r="B15" i="4" s="1"/>
  <c r="B16" i="4" s="1"/>
  <c r="B17" i="4" s="1"/>
  <c r="B18" i="4" s="1"/>
  <c r="B19" i="4" s="1"/>
  <c r="B20" i="4" s="1"/>
  <c r="B21" i="4" l="1"/>
  <c r="B22" i="4" s="1"/>
  <c r="B23" i="4" s="1"/>
  <c r="B24" i="4" s="1"/>
  <c r="B25" i="4" s="1"/>
  <c r="B26" i="4" s="1"/>
  <c r="B27" i="4" s="1"/>
  <c r="B28" i="4" s="1"/>
  <c r="B29" i="4" s="1"/>
  <c r="B30" i="4" s="1"/>
  <c r="B31" i="4" s="1"/>
  <c r="B32" i="4" s="1"/>
  <c r="B33" i="4" s="1"/>
  <c r="B34" i="4" s="1"/>
  <c r="B35" i="4" s="1"/>
  <c r="B36" i="4" s="1"/>
  <c r="B37" i="4" s="1"/>
  <c r="B39" i="4" l="1"/>
  <c r="B40" i="4" s="1"/>
  <c r="B42" i="4" l="1"/>
  <c r="B43" i="4" s="1"/>
  <c r="B44" i="4" s="1"/>
  <c r="B45" i="4" s="1"/>
  <c r="B46" i="4" s="1"/>
  <c r="B47" i="4" s="1"/>
  <c r="B48" i="4" s="1"/>
  <c r="B49" i="4" s="1"/>
  <c r="B51" i="4" s="1"/>
  <c r="B52" i="4" s="1"/>
  <c r="B53" i="4" s="1"/>
  <c r="B54" i="4" s="1"/>
  <c r="B55" i="4" s="1"/>
  <c r="B56" i="4" s="1"/>
  <c r="B57" i="4" s="1"/>
  <c r="B58" i="4" s="1"/>
  <c r="B59" i="4" s="1"/>
  <c r="B60" i="4" s="1"/>
  <c r="B61" i="4" s="1"/>
  <c r="B62" i="4"/>
  <c r="B63" i="4" s="1"/>
  <c r="B64" i="4" s="1"/>
  <c r="B66" i="4" s="1"/>
  <c r="B67" i="4" s="1"/>
  <c r="B68" i="4" s="1"/>
  <c r="B69" i="4" s="1"/>
  <c r="B70" i="4" s="1"/>
  <c r="B72" i="4" s="1"/>
  <c r="B73" i="4" s="1"/>
  <c r="B74" i="4" s="1"/>
  <c r="B75" i="4" s="1"/>
  <c r="B76" i="4" s="1"/>
  <c r="B77" i="4" s="1"/>
  <c r="B78" i="4" s="1"/>
  <c r="B79" i="4" l="1"/>
  <c r="B83" i="4" l="1"/>
  <c r="B85" i="4" s="1"/>
  <c r="B86" i="4" s="1"/>
  <c r="B87" i="4" s="1"/>
  <c r="B90" i="4" s="1"/>
  <c r="B91" i="4" s="1"/>
  <c r="B92" i="4" s="1"/>
  <c r="B93" i="4" s="1"/>
  <c r="B96" i="4" l="1"/>
  <c r="B97" i="4" s="1"/>
  <c r="B98" i="4" s="1"/>
  <c r="B99" i="4" l="1"/>
  <c r="B104" i="4" s="1"/>
  <c r="B105" i="4" s="1"/>
  <c r="B106"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7" i="4" l="1"/>
  <c r="B138" i="4" l="1"/>
  <c r="B139" i="4" s="1"/>
  <c r="B141" i="4" s="1"/>
  <c r="B142" i="4" s="1"/>
  <c r="B143" i="4" s="1"/>
  <c r="B144" i="4" s="1"/>
  <c r="B145" i="4" s="1"/>
  <c r="B147" i="4" l="1"/>
  <c r="B148" i="4" s="1"/>
  <c r="B149" i="4" s="1"/>
  <c r="B150" i="4" s="1"/>
  <c r="B151" i="4" s="1"/>
  <c r="B152" i="4" s="1"/>
  <c r="B153" i="4" s="1"/>
  <c r="B154" i="4" s="1"/>
  <c r="B161" i="4" s="1"/>
  <c r="B162" i="4" s="1"/>
  <c r="B163" i="4" s="1"/>
  <c r="B167" i="4" s="1"/>
  <c r="B168" i="4" s="1"/>
  <c r="B169" i="4" s="1"/>
  <c r="B170" i="4" s="1"/>
  <c r="B171" i="4" s="1"/>
  <c r="B172" i="4" s="1"/>
  <c r="B140" i="4"/>
  <c r="B174" i="4" l="1"/>
  <c r="B175" i="4" s="1"/>
  <c r="B176" i="4" s="1"/>
  <c r="B177" i="4" s="1"/>
  <c r="B179" i="4" s="1"/>
  <c r="B180" i="4" s="1"/>
  <c r="B182" i="4" s="1"/>
  <c r="B183"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8" i="4" l="1"/>
  <c r="B229" i="4" s="1"/>
  <c r="B230" i="4" s="1"/>
  <c r="B231" i="4" s="1"/>
  <c r="B232" i="4" s="1"/>
  <c r="B233" i="4" s="1"/>
  <c r="B234" i="4" s="1"/>
  <c r="B235" i="4" s="1"/>
  <c r="B236" i="4" s="1"/>
  <c r="B238" i="4" s="1"/>
  <c r="B239" i="4" s="1"/>
  <c r="B240" i="4" s="1"/>
  <c r="B242" i="4" s="1"/>
  <c r="B243" i="4" s="1"/>
  <c r="B246" i="4" l="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2" i="4" s="1"/>
  <c r="B284" i="4" s="1"/>
  <c r="B285" i="4" s="1"/>
  <c r="B286" i="4" s="1"/>
  <c r="B287" i="4" s="1"/>
  <c r="B288" i="4" s="1"/>
  <c r="B289" i="4" s="1"/>
  <c r="B292" i="4" s="1"/>
  <c r="B293" i="4" s="1"/>
  <c r="B295" i="4" l="1"/>
  <c r="B296" i="4" s="1"/>
  <c r="B297" i="4" s="1"/>
  <c r="B298" i="4" s="1"/>
  <c r="B299" i="4" s="1"/>
  <c r="B300" i="4" s="1"/>
  <c r="B301" i="4" s="1"/>
  <c r="B302" i="4" s="1"/>
  <c r="B303" i="4" s="1"/>
  <c r="B304" i="4" s="1"/>
  <c r="B305" i="4" s="1"/>
  <c r="B306" i="4" s="1"/>
  <c r="B307" i="4" s="1"/>
  <c r="B308" i="4" s="1"/>
  <c r="B309" i="4" s="1"/>
  <c r="B311" i="4" s="1"/>
  <c r="B312" i="4" s="1"/>
  <c r="B313" i="4" s="1"/>
  <c r="B314" i="4" s="1"/>
  <c r="B315" i="4" s="1"/>
  <c r="B316" i="4" s="1"/>
  <c r="B317" i="4" s="1"/>
  <c r="B318" i="4" s="1"/>
  <c r="B319" i="4" s="1"/>
  <c r="B320" i="4" s="1"/>
  <c r="B321" i="4" s="1"/>
</calcChain>
</file>

<file path=xl/sharedStrings.xml><?xml version="1.0" encoding="utf-8"?>
<sst xmlns="http://schemas.openxmlformats.org/spreadsheetml/2006/main" count="2913" uniqueCount="1340">
  <si>
    <t>IZM</t>
  </si>
  <si>
    <t>Izglītības iestāžu infrastruktūras pilnveide un aprīkošana</t>
  </si>
  <si>
    <t>VARAM</t>
  </si>
  <si>
    <t>“Energoefektivitātes veicināšana un siltumnīcefekta gāzu emisiju samazināšana” 2.1.1.6.</t>
  </si>
  <si>
    <t>2023.g. IV cet. Uzsaukums par elastības finansējumu plānots 2026.g.</t>
  </si>
  <si>
    <t>Fasādes, bēniņu un cokola siltināšana, ventilācijas sitēma ar rekuperāciju, LED apgaismojums</t>
  </si>
  <si>
    <t>"Avotkalni", Brenguļi, Brenguļu pagasts - skolas, bērnudārza, kultūras nama energoefektivitātes paugstināšana</t>
  </si>
  <si>
    <t>Ēkas siltināšana un apkures katla nomaiņa</t>
  </si>
  <si>
    <t>“Vietējās teritorijas integrētās sociālās, ekonomiskās un vides attīstības un kultūras mantojuma, tūrisma un drošības veicināšana pilsētu funkcionālajās teritorijās” 5.1.1.3.</t>
  </si>
  <si>
    <t>Burtnieku ciemata centra, Burtnieku ezera krasta/ pludmales rajona labiekārtošana</t>
  </si>
  <si>
    <t>Pašvaldības</t>
  </si>
  <si>
    <t>2023.g. III cet (grafiks saistīts ar Notekūdeņu dūņu stratēģijas izstrādes termiņu - 07.2022.                              Uzsaukums par elastības finansējuma apjomu 2026.g.</t>
  </si>
  <si>
    <t>Notekūdeņu attīrīšanas iekārtu pārbūve Valmieras pag. Rūpniekos</t>
  </si>
  <si>
    <t>Notekūdeņu attīrīšanas iekārtu pārbūve Burtnieku pag. Burtniekos</t>
  </si>
  <si>
    <t>NAI Burtniekos nolietojušās un nepieciešama to pārbūve, attālinot to atrašanās vietu no Burtnieku ezera</t>
  </si>
  <si>
    <t>Notekūdeņu attīrīšanas iekārtu pārbūve Vecates pag., Vecatē</t>
  </si>
  <si>
    <t>Veco ūdens un kanalizācijas tīklu nomaiņa. jaunu hidrantu izbūve</t>
  </si>
  <si>
    <t>2024.g. I cet</t>
  </si>
  <si>
    <t>2023.g. IV cet</t>
  </si>
  <si>
    <t>2023.g. II cet</t>
  </si>
  <si>
    <t>KM</t>
  </si>
  <si>
    <t xml:space="preserve"> ATR, Valsts reģionālo un vietējo autoceļu tīkla uzlabošana jauno novadu administratīvo centru un tajos sniegto pakalpojumu un darbavietu pieejamībai un drošai sasniedzamībai</t>
  </si>
  <si>
    <t>Veikta teritorijas plānošana, projektēšana, ielu un inženierkomunikāciju izbūve.</t>
  </si>
  <si>
    <t>Pašvaldību funkciju īstenošanai un  pakalpojumu sniegšanai nepieciešamo bezizmešu transportlīdzekļu iegāde</t>
  </si>
  <si>
    <t>Veikta skolēnu pārvadājumu veikšanai nepieciešamā autobusu parka atjaunošana, iegādājoties trīs jaunus autobusus.</t>
  </si>
  <si>
    <t>Pilnveidota veloceļu infrastruktūra</t>
  </si>
  <si>
    <t>LM</t>
  </si>
  <si>
    <t xml:space="preserve"> “Veicināt sociāli atstumto kopienu, migrantu un nelabvēlīgā situācijā esošo grupu sociāli ekonomisko integrāciju, izmantojot integrētus pasākumus, tostarp mājokļu un sociālo pakalpojumu jomā” 4.3.1.3.</t>
  </si>
  <si>
    <t>2022.g. IV cet</t>
  </si>
  <si>
    <t>EM</t>
  </si>
  <si>
    <t xml:space="preserve"> Finansēšanas fonda izveide zemas īres mājokļu būvniecībai</t>
  </si>
  <si>
    <t xml:space="preserve">Pašvaldību kapacitātes stiprināšana to darbības efektivitātes un kvalitātes uzlabošanai </t>
  </si>
  <si>
    <t>2022.g. II cet.</t>
  </si>
  <si>
    <t>2023.g. I cet.</t>
  </si>
  <si>
    <t>2022.g. I cet</t>
  </si>
  <si>
    <t>2023.g. II cet 
(grafiks saistīts ar 
upju baseinu apgabalu 
apsaimniekošanas 
plānu (UBAP) un 
plūdu pārvaldības 
plānu izstrādes 
termiņu - 12.2021. 
un IPIA priekšatlases 
veikšanu)</t>
  </si>
  <si>
    <t xml:space="preserve">2023.g. IV cet.                                             </t>
  </si>
  <si>
    <t>2022. g. IV cet.</t>
  </si>
  <si>
    <t>2022. g. III cet.</t>
  </si>
  <si>
    <t>2023. g. IV cet.</t>
  </si>
  <si>
    <t>“Veicināt pielāgošanos klimata pārmaiņām, risku novēršanu un noturību pret katastrofām”. 2.1.3.1.</t>
  </si>
  <si>
    <t xml:space="preserve">“Veicināt ilgtspējīgu ūdenssaimniecību” 2.2.1 1 </t>
  </si>
  <si>
    <t>NAI Vecatē nolietojušās un nepieciešama to pārbūve</t>
  </si>
  <si>
    <t>Ūdenssaimniecības projekts Zilākalna ciemā 3.kārta</t>
  </si>
  <si>
    <t>Nr.p.k.</t>
  </si>
  <si>
    <t>VP, RV, U</t>
  </si>
  <si>
    <t>Rezultāti</t>
  </si>
  <si>
    <t>Teritoriālā vienība</t>
  </si>
  <si>
    <t>Atbildīgie</t>
  </si>
  <si>
    <t>Laiks</t>
  </si>
  <si>
    <t>Neizmantoto ēku un teritoriju pielāgošana novada apdzīvotajās vietās vietējās uzņēmējdarbības aktivitātēm</t>
  </si>
  <si>
    <t>Kūdras purvu degradēto teritoriju atjaunošana</t>
  </si>
  <si>
    <t>Sociālā uzņēmējdarbība</t>
  </si>
  <si>
    <t>Ūdens tūrisms</t>
  </si>
  <si>
    <t>Zemūdens arheoloģiskais mantojums (“Ezeru mantojums”)</t>
  </si>
  <si>
    <t>PII</t>
  </si>
  <si>
    <t>Speciālā izglītība</t>
  </si>
  <si>
    <t>Sporta ievirzes izglītība</t>
  </si>
  <si>
    <t>Profesionālā izglītība</t>
  </si>
  <si>
    <t>Kultūrizglītība</t>
  </si>
  <si>
    <t>Sasniegumu sports</t>
  </si>
  <si>
    <t>Tautas sports</t>
  </si>
  <si>
    <t>Pašvaldības tiltu tehniskā apsekošana un atjaunošana</t>
  </si>
  <si>
    <t>Jauna Gaujas šķērsojuma izbūves izpēte</t>
  </si>
  <si>
    <t>Mobilitātes punktu infrastruktūras attīstība</t>
  </si>
  <si>
    <t>Valmieras novada mikromobilitātes plāna izstrāde</t>
  </si>
  <si>
    <t>Ūdenssaimniecība aglomerācijā ar CE 10 000 – 100 000</t>
  </si>
  <si>
    <t>Ūdenssaimniecība aglomerācijā ar CE 2 000 – 10 000</t>
  </si>
  <si>
    <t>Plūdu riska pasākumu izstrāde un ieviešana Gaujas upei Strenčos</t>
  </si>
  <si>
    <t>Siltumsaimniecība</t>
  </si>
  <si>
    <t>Bioloģiski noārdāmo atkritumu apsaimniekošanas sistēmas izveide</t>
  </si>
  <si>
    <t xml:space="preserve">Dalīti vākto atkritumu vākšanas infrastruktūras attīstība </t>
  </si>
  <si>
    <t>Īres, sociālais mājoklis</t>
  </si>
  <si>
    <t xml:space="preserve">Jaunu dzīvojamās apbūves teritoriju sagatavošana </t>
  </si>
  <si>
    <t>Sabiedriskā kārtība</t>
  </si>
  <si>
    <t>Kapsētas</t>
  </si>
  <si>
    <t>Ainavas</t>
  </si>
  <si>
    <t>Trikātas pilsdrupu konservācija un attīstība</t>
  </si>
  <si>
    <t>Mūrmuižas nocietinājuma torņa atjaunošana</t>
  </si>
  <si>
    <t>Mujānu viduslaiku pils Baltā torņa restaurācija</t>
  </si>
  <si>
    <t>Naukšēnu muižas apsaimniekošana un izmantošanas veicināšana</t>
  </si>
  <si>
    <t>Investīciju projekts</t>
  </si>
  <si>
    <t>2022-2025</t>
  </si>
  <si>
    <t>Pašvaldības budžets</t>
  </si>
  <si>
    <t>Valmiera</t>
  </si>
  <si>
    <t>Valmieras PII “Pienenīte” infrastruktūras sakārtošana</t>
  </si>
  <si>
    <t>Veikta saimnieciskās zonas sakārtošana</t>
  </si>
  <si>
    <t>Valmieras PII “Kārliena” infrastruktūras sakārtošana</t>
  </si>
  <si>
    <t>2022-2024</t>
  </si>
  <si>
    <t>Energoefektivitātes uzlabošana Strenču apvienības PII</t>
  </si>
  <si>
    <t>Strenču apvienība</t>
  </si>
  <si>
    <t>2022-2023</t>
  </si>
  <si>
    <t>Dikļu PII "Cielaviņa" energoefektivitātes uzlabošana</t>
  </si>
  <si>
    <t>Kocēnu apvienība</t>
  </si>
  <si>
    <t>Finans. (apz.)</t>
  </si>
  <si>
    <t>2023-2024</t>
  </si>
  <si>
    <t>Mazsalacas apvienība</t>
  </si>
  <si>
    <t>2023-2025</t>
  </si>
  <si>
    <t>Naukšēnu apvienība</t>
  </si>
  <si>
    <t>ANM 3.1.1.5.i</t>
  </si>
  <si>
    <t>Burtnieku apvienība</t>
  </si>
  <si>
    <t>PII “Sienāzītis” Burtniekos ēkas pārbūve un teritorijas labiekārtošana</t>
  </si>
  <si>
    <t>Veikti labiekārtošanas darbi PII “Vārpiņa”</t>
  </si>
  <si>
    <t>Rūjienas apvienība</t>
  </si>
  <si>
    <t>Mūrmuižas PII “Pasaciņa” infrastruktūras uzlabošana</t>
  </si>
  <si>
    <t>Mācību vides pilnveidošana Valmieras novada PII</t>
  </si>
  <si>
    <t>SAM 4.2.1.7.</t>
  </si>
  <si>
    <t>2023.g. IV cet.</t>
  </si>
  <si>
    <t>Valmieras novads</t>
  </si>
  <si>
    <t>Valmieras novada vispārizglītojošo izglītības iestāžu mācību procesa pilnveide</t>
  </si>
  <si>
    <t>Veikta izglītības iestādes ēku pārbūve un aprīkošana izveidojot dabaszinību un informātikas kabinetus, metodiskā centra izveide. Sporta halles un palīgtelpu pārbūve.</t>
  </si>
  <si>
    <t>ANM 1.2.1.3.i.</t>
  </si>
  <si>
    <t>SAM 4.2.1.3.</t>
  </si>
  <si>
    <t>Saistītie projekti</t>
  </si>
  <si>
    <t>VPR deinstitucionalizācijas projekts “Vidzeme iekļauj”</t>
  </si>
  <si>
    <t>Ziemeļvidzemes pamatskolas tehniskā nodrošinājuma uzlabošana</t>
  </si>
  <si>
    <t>Ziemeļvidzemes pamatskolas tehniskā nodrošinājuma (datori, interaktīvās tāfeles u.c.) iegāde</t>
  </si>
  <si>
    <t>Ziemeļvidzemes pamatskolas  infrastruktūras attīstība</t>
  </si>
  <si>
    <t xml:space="preserve">Skolas ielā 5- veikta visas ēkas kanalizācijas sistēmas pārbūve, telpu pārprojektēšana internāta vajadzībām (vasarā dažādu nometņu izmantošana), profesionālās pamatizglītības vajadzībām, izbūvēta ugunsgrēka trauksmes balss apziņošanas sistēma.
Nākotnes ielā 1- izbūvēta ugunsgrēka trauksmes sistēma, sakārtota kanalizācijas un ūdensapgādes sistēma, izbūvēts virtuves bloks un nodrošināts ar tehnoloģisko risinājumu. </t>
  </si>
  <si>
    <t>Sporta zālei nomainīts jumts, uzlabota energoefektivitāte, siltināts foajē. Nomainīts apgaismojums. Veikta apkures sistēmas modernizācija Rencēnu pamatskolas sporta zāles kompleksā, kurā apkurei tiek izmantota dīzeļdegviela, - uzstādīts apkures risinājums ar atjaunojamiem energoresursiem.</t>
  </si>
  <si>
    <t>Veikta apkures sistēmas modernizācija Rencēnu kultūras centrā, kurā apkurei tiek izmantota dīzeļdegviela, - uzstādīts apkures risinājums ar atjaunojamiem energoresursiem.
Veikts ārsienu remonts, u.c. darbi.</t>
  </si>
  <si>
    <t>Veikti Sedas kultūras nama energoefektivitātes uzlabošanas pasākumi</t>
  </si>
  <si>
    <t>Rūjienas pilsētas bibliotēkas, Skolas ielā 6, Rūjienā energoefektivitātes paaugstināšana</t>
  </si>
  <si>
    <t>Veikta Bērzaines pagasta bibliotēkas energoefektivitātes uzlabošana Bērzainē “Pīlādži”</t>
  </si>
  <si>
    <t>SAM 5.1.1.3.</t>
  </si>
  <si>
    <t>Plūdu riska pasākumu ieviešana Gaujas upei Valmierā – Gaujas labā krasta stiprināšana</t>
  </si>
  <si>
    <t>Gaujas labā krasta labiekārtošana Valmieras centra teritorijā, Gaujas promenādes izveide;
būvprojekts “Gaujas krastu promenāde”.</t>
  </si>
  <si>
    <t>SAM 5.1.1.3. vai 2.1.3.1.</t>
  </si>
  <si>
    <t>Ugunsdzēsēju automašīnas garāžas ar palīgtelpām un ugunsdzēsēju mācību laukuma un skrejceļu būvniecība Dikļu pagastā</t>
  </si>
  <si>
    <t>Pašvaldība (Kocēnu apvienības pārvalde)</t>
  </si>
  <si>
    <t>Plūdu riska pasākumu ieviešana Gaujas upei Valmierā – Gaujas kreisā krasta stiprināšana</t>
  </si>
  <si>
    <t>Izbūvēts aizsargvaļnis Gaujas kreisajā krastā;
Veikti pretplūdu pasākumi Linarda Laicēna ielas rajonā.</t>
  </si>
  <si>
    <t>Pašvaldību pielāgošanās klimata pārmaiņām  (“Veicināt pielāgošanos klimata pārmaiņām, risku novēršanu un noturību pret katastrofām” ) 2.1.3.2.</t>
  </si>
  <si>
    <t>SAM 2.1.3.2.</t>
  </si>
  <si>
    <t>Pašvaldību ēku un infrastruktūras uzlabošana, veicinot pāreju uz atjaunojamo energoresursu tehnoloģiju izmantošanu un uzlabojot energoefektivitāti”</t>
  </si>
  <si>
    <t>Valmieras bioloģiskajās notekūdeņu attīrīšanas iekārtām iegādātas un uzstādītas energoefektīvas tehnoloģiskās iekārtas;
Samazināts primārās enerģijas patēriņš notekūdeņu attīrīšanas tehnoloģiskajā procesā.</t>
  </si>
  <si>
    <t>Centralizētās kanalizācijas sistēmas paplašināšana Rūjienā</t>
  </si>
  <si>
    <t>2025-2027</t>
  </si>
  <si>
    <t>Mazsalacas centralizēto ūdensapgādes un centralizētās kanalizācijas sistēmas atjaunošana un paplašināšana</t>
  </si>
  <si>
    <t>2022-2027</t>
  </si>
  <si>
    <t>Strenču ūdenssaimniecības attīstības projekta 5. kārta</t>
  </si>
  <si>
    <t xml:space="preserve">Realizēta Strenču ūdenssaimniecības attīstības projekta 5. kārta:
Paaugstināts esošo centralizētās ūdensapgādes sistēmas pieslēgumu skaits (esošais 71%), pārbūvējot esošos centralizēto ūdensapgādes tīklus (3,24 km) un izbūvējot jaunu ūdensvadu Krasta ielā (0,25 km).
Paaugstināts esošās centralizētās kanalizācijas sistēmas pieslēgumu skaits (esošais 46%), atjaunojot esošos tīklus (3,18 km).
</t>
  </si>
  <si>
    <t>SAM 2.2.1.1.</t>
  </si>
  <si>
    <t>Interreg</t>
  </si>
  <si>
    <t>Veikta Rūpnieku NAI darbības izvērtēšana un pārbūve</t>
  </si>
  <si>
    <t>Sedas pilsētas ūdenssaimniecības rekonstrukcija</t>
  </si>
  <si>
    <t>Veikta Zilākalna centralizētās ūdensapgādes sistēmas pārbūve 2,0 km posmā un Zilākalna centralizētās sadzīves kanalizācijas sistēmas pārbūve 3,5 km.</t>
  </si>
  <si>
    <t>Centralizētās ūdensapgādes sistēmas paplašināšana Rūjienā</t>
  </si>
  <si>
    <t>2019-2023</t>
  </si>
  <si>
    <t>Lizdēnu ciema ūdenssaimniecības attīstība</t>
  </si>
  <si>
    <t>Ramatas NAI pārbūve</t>
  </si>
  <si>
    <t>Veikta Ramatas NAI darbības izpēte un pārbūve</t>
  </si>
  <si>
    <t>Naukšēnu ciema ūdenssaimniecības attīstība</t>
  </si>
  <si>
    <t>Atjaunoti esošie centralizētās ūdensapgādes tīkli Naukšēnu ciemā, tostarp izveidojot ūdensskaitītāju rādītāju attālinātās nolasīšanas sistēmu.
Paaugstināts esošo centralizētās sadzīves kanalizācijas sistēmas pieslēgumu skaits Naukšēnu ciemā (esošais 93%), atjaunojot esošos tīklus un izbūvējot jaunus tīklus Naukšēnu ciemā (0,2 km), kā arī rekonstruējot Naukšēnu NAI.</t>
  </si>
  <si>
    <t>Eriņu ciema ūdenssaimniecības attīstība</t>
  </si>
  <si>
    <t>Veikta ūdenssaimniecības attīstība, paplašinot ūdensapgādes tīklus</t>
  </si>
  <si>
    <t>2022-2028</t>
  </si>
  <si>
    <t>Kocēnu ciema ūdenssaimniecības attīstība</t>
  </si>
  <si>
    <t>Vaidavas ciema ūdenssaimniecības attīstība</t>
  </si>
  <si>
    <t>Rubenes ciema ūdenssaimniecības attīstība</t>
  </si>
  <si>
    <t>Dikļu ciema ūdenssaimniecības attīstība</t>
  </si>
  <si>
    <t>Bērzaines ciema ūdenssaimniecības attīstība</t>
  </si>
  <si>
    <t>Veikta Bērzaines ciema centralizētās ūdensapgādes sistēmas rekonstrukcija 0,7 km posmā.</t>
  </si>
  <si>
    <t>Ēveles ciema ūdenssaimniecības attīstība</t>
  </si>
  <si>
    <t>Veikta Ēveles ciema centralizētās ūdensapgādes sistēmas optimizācijas izvērtēšana (Ēveles skolu izņemot no CŪS reģistra un pārveidojot par lokālo ūdens ņemšanas vietu).
Izvērtēts izstrādātais tehniski ekonomiskais pamatojums Ēveles ciema centralizētās sadzīves kanalizācijas tīklu paplašināšanai, kurā noteikta nepieciešamība izbūvēt kanalizācijas vadu 1,8 km garumā 17 mājsaimniecību ar pieslēgumiem CŪS pieslēgšanai arī CKS, un kas atzīta par ekonomiski nepamatotu. Nepieciešamības gadījumā veikta Ēveles CKS TEP precizēšana.</t>
  </si>
  <si>
    <t>Matīšu ciema ūdenssaimniecības attīstība</t>
  </si>
  <si>
    <t xml:space="preserve">Rencēnu ciema ūdenssaimniecības attīstība </t>
  </si>
  <si>
    <t>Izstrādāta izpēte Rencēnu centralizētās sadzīves kanalizācijas sistēmas paplašināšanai 3 km garumā līdz 80 mājsaimniecībām, kurām ir pieejami centralizētās ūdensapgādes pakalpojumi, finansējuma piesaistes vajadzībām</t>
  </si>
  <si>
    <t>Brenguļu, Kauguru, Trikātas apvienība</t>
  </si>
  <si>
    <t>Brenguļu ciema ūdenssaimniecības attīstība</t>
  </si>
  <si>
    <t>Izstrādāts Brenguļu ciema ūdenssaimniecības attīstības tehniski ekonomiskais izvērtējums un veikta būvniecība</t>
  </si>
  <si>
    <t>Cempu ciema ūdenssaimniecības attīstība</t>
  </si>
  <si>
    <t>Izstrādāts Cempu ciema ūdenssaimniecības attīstības tehniski ekonomiskais izvērtējums un veikta būvniecība</t>
  </si>
  <si>
    <t>Ūdenssaimniecības attīstība industriālo parku teritorijās</t>
  </si>
  <si>
    <t>Attīrīšanas iekārtu dzīvojamai ēkai Dakstos atjaunošana</t>
  </si>
  <si>
    <t>ESTLAT</t>
  </si>
  <si>
    <t>2022-2022</t>
  </si>
  <si>
    <t>Valmieras novada notekūdeņu dūņu centralizētas savākšanas, apstrādes un pārstrādes sistēmas izveide</t>
  </si>
  <si>
    <t>Izstrādāta tehniski ekonomiskā analīze un sagatavots projekta pieteikums dūņu savākšanas un apstrādes infrastruktūras attīstībai, kurā apzināti faktiskās notekūdeņu dūņu savākšanas un apstrādes (centralizācijas un atūdeņošanas) infrastruktūras izveidei nepieciešamie pasākumi un to izmaksas katrās novada notekūdeņu attīrīšanas iekārtās. 
Notekūdeņu dūņu centralizācijai un apstrādei novada ietvaros nepieciešamās infrastruktūras projektēšana un būvniecība, tehnoloģisko risinājumu piegāde, uzstādīšana. 
Uzstādītas dūņu atūdeņošanas iekārtas NAI ar slapju dūņu (1%) apjomu lielāku par 1 000 m3 gadā. 
Atbilstošu dūņu transporta vienību iegāde.</t>
  </si>
  <si>
    <t>Pašvaldība, SIA “Valmieras ūdens” sadarbībā ar VPR, Smiltenes un Valkas novadu pašvaldībām</t>
  </si>
  <si>
    <t>Vidzemes reģiona notekūdeņu dūņu pārstrādes centra būvniecība</t>
  </si>
  <si>
    <t>Veikta reģionālas nozīmes notekūdeņu dūņu pārstrādes centra infrastruktūras projektēšana un būvniecība, tehnoloģisko risinājumu piegāde, uzstādīšana. Izveidots reģionāls dūņu pārstrādes centrs ar dūņu pārstrādes jaudu &gt;60 000 t/gadā (ekvivalents slapjo dūņu (1%) apjomam).</t>
  </si>
  <si>
    <t>2024-2026</t>
  </si>
  <si>
    <t>Valmieras novada kanalizācijas notekūdeņu dūņu apsaimniekotāju iekšējās kontroles sistēmas izveide</t>
  </si>
  <si>
    <t>Notekūdeņu dūņu apsaimniekošanā iesaistīto ūdenssaimniecības sabiedrisko pakalpojumu sniedzēju iekšējās notekūdeņu dūņu apsaimniekošanas, uzraudzības, kvalitātes kontroles un utilizācijas izsekojamības kārtības izstrāde, tajā skaitā atbilstoša atbildīgo darbinieku apmācība un materiāltehniskās bāzes nodrošināšana</t>
  </si>
  <si>
    <t>Pastāvīgi</t>
  </si>
  <si>
    <t>Vietējās teritorijas integrētās sociālās, ekonomiskās un vides attīstības un kultūras mantojuma, tūrisma un drošības veicināšana pilsētu funkcionālajās teritorijās</t>
  </si>
  <si>
    <t xml:space="preserve">“Vietējās teritorijas integrētās sociālās, ekonomiskās un vides attīstības un kultūras mantojuma, tūrisma un drošības veicināšana pilsētu funkcionālajās teritorijās” </t>
  </si>
  <si>
    <t>Atjaunots reģiona nozīmes arhitektūras piemineklis “Valmiermuižas tornis” (valsts aizs. Nr. 9301). Valmiermuižas kultūrvēstures izziņas centra izveide reģiona nozīmes arhitektūras piemineklī Valmiermuižas tornī. Valmiermuižas vēsturiskās apbūves apzināšana un saglabāšana.</t>
  </si>
  <si>
    <t>Pašvaldība (Burtnieku apvienības pārvalde, TP, NĪAP)</t>
  </si>
  <si>
    <t>SAM 5.1.1.6.</t>
  </si>
  <si>
    <t>Atjaunots Mujānu baltais tornis un pilnveidota un labiekārtota teritorija (valsts aizs. Nr. 2450);
Veicināta valsts nozīmes arheoloģijas pieminekļa iekļaušana tūrisma maršrutos.</t>
  </si>
  <si>
    <t>Pašvaldība (Kocēnu apvienības pārvalde, AP, TP)</t>
  </si>
  <si>
    <t>Izstrādāta Valsts nozīmes arhitektūras pieminekļa “Mūrmuižas nocietinātais tornis” (valsts aizs. Nr. 6902, datēts ar 16. gs. beigām) attīstības koncepcija;
Izstrādāts pieminekļa restaurācijas projekts un veikti atjaunošanas un restaurācijas darbi;
Izveidots tūrisma objekts atjaunotā tornī.</t>
  </si>
  <si>
    <t>Pašvaldība (Brenguļu, Kauguru, Trikātas apvienības pārvalde, AP, TP), NKMP</t>
  </si>
  <si>
    <t xml:space="preserve">Valmieras Kultūras centra pārbūve </t>
  </si>
  <si>
    <t>SAM 6.1.1.3.</t>
  </si>
  <si>
    <t>Veicināt ilgtspējīgu daudzveidu mobilitāti pilsētās</t>
  </si>
  <si>
    <t>Loģistikas teritoriju attīstīšana Kocēnu pagasta “Viesturos” pie autoceļa A3</t>
  </si>
  <si>
    <t>1) Izstrādāts Valmieras novada mobilitātes punktu izvietojuma plāns, ņemot vērā sabiedriskā transporta maršrutus, jaunu ielu attīstību saskaņā ar novada transporta attīstības plānu un mikromobilitātes valsts plānu;
2) Izbūvēti mobilitātes punkti – stāvlaukumi, piekļuves ceļi pie dzelzceļa stacijām un nozīmīgākajām autobusu pieturām;
3) Veikta mobilitātes punktu teritorijas un sabiedriskā transporta pieturu labiekārtošana – izbūvēti gājēju ceļi, velonovietnes, apgaismojums, biļešu automāti u.c.</t>
  </si>
  <si>
    <t>LDz, LVC, ATD, pašvaldība</t>
  </si>
  <si>
    <t>SAM 2.3.1.2.</t>
  </si>
  <si>
    <t>Pašvaldība (Burtnieku apvienības pārvalde)</t>
  </si>
  <si>
    <t>SAM 2.3.1.3.</t>
  </si>
  <si>
    <t>Pašvaldība (AP), LVC</t>
  </si>
  <si>
    <t>Pašvaldība (Strenču apvienības pārvalde)</t>
  </si>
  <si>
    <t>SAM 4.3.1.3.</t>
  </si>
  <si>
    <t>Pašvaldība (KP, Burtnieku apvienības pārvalde)</t>
  </si>
  <si>
    <t>SAM 4.3.2.</t>
  </si>
  <si>
    <t>Pašvaldības īpašuma Valmieras ielā 5, Matīšos izmantošanas mērķa maiņa, to pielāgojot sabiedrības vajadzībām</t>
  </si>
  <si>
    <t>Pašvaldība (NĪAP, Beverīnas, Kauguru un Trikātas apvienības pārvalde)</t>
  </si>
  <si>
    <t>“Uzlabot dabas aizsardzību un bioloģisko daudzveidību, “zaļo” infrastruktūru, it īpaši pilsētvidē, un samazināt piesārņojumu”, I KĀRTA  2.2.3.3. un ANM 5.4.3.2. Kompleksu  apsaimniekošanas pasākumu īstenošana NATURA 2000 teritorijās</t>
  </si>
  <si>
    <t>ANM 3.1.1.1.i.</t>
  </si>
  <si>
    <t xml:space="preserve">IZM, pašvaldība (IP) </t>
  </si>
  <si>
    <t xml:space="preserve">IZM, pašvaldība (IP, Kocēnu apvienības pārvalde) </t>
  </si>
  <si>
    <t>Pašvaldība (IP)</t>
  </si>
  <si>
    <t>Pašvaldība (IP, Kocēnu apvienības pārvalde)</t>
  </si>
  <si>
    <t>Pašvaldība (IP, Burtnieku apvienības pārvalde)</t>
  </si>
  <si>
    <t>Pašvaldība (IP, Rūjienas apvienības pārvalde)</t>
  </si>
  <si>
    <t>Pašvaldība (IP, Naukšēnu apvienības pārvalde)</t>
  </si>
  <si>
    <t>Pašvaldība (NĪAP, Burtnieku apvienības pārvalde)</t>
  </si>
  <si>
    <t>Pašvaldība (KP, Strenču apvienības pārvalde)</t>
  </si>
  <si>
    <t>Valmieras novada apvienību skolēnu pārvadājumu autobusu parka atjaunošana</t>
  </si>
  <si>
    <t xml:space="preserve">ANM 3.1.1.6.i. </t>
  </si>
  <si>
    <t xml:space="preserve">ANM 1.1.1.3.i. </t>
  </si>
  <si>
    <t>Pašvaldība (TP, Kocēnu apvienības pārvalde)</t>
  </si>
  <si>
    <t>Rūjienas apvienība, Mazsalacas apvienība</t>
  </si>
  <si>
    <t>Veikta dzelzceļa trases attīrīšana no krūmiem un bijušo infrastruktūras objektu sakārtošana, tādējādi nodrošinot drošu gājēju un velobraucēju pārvietošanos;
Maršrutu aprīkošana ar informācijas zīmēm;
Veikti publicitātes pasākumi;
Savienoti Zaļā dzelzceļa maršruti Latvijā un Igaunijā un izveidots tūristu piesaistes potenciāls.</t>
  </si>
  <si>
    <t>Pašvaldība (TP, Rūjienas apvienības pārvalde, Mazsalacas apvienības pārvalde)</t>
  </si>
  <si>
    <t>Greenway projekta turpinājums</t>
  </si>
  <si>
    <t>Zaļā dzelzceļa tīkla attīstīšana maršrutā Ainaži - Valmiera</t>
  </si>
  <si>
    <t>Finansēšanas fonda izveide zemas īres mājokļu būvniecībai</t>
  </si>
  <si>
    <t>Koka daudzdzīvokļu mājas</t>
  </si>
  <si>
    <t>Pašvaldība (KPUAN), privātais sektors, EM, Altum</t>
  </si>
  <si>
    <t>ANM 3.1.1.4.i.</t>
  </si>
  <si>
    <t xml:space="preserve">Pašvaldības darbinieku kvalifikācijas apmācības digitālo prasmju uzlabošanai </t>
  </si>
  <si>
    <t>Nodrošināta pašvaldības administrācijas, iestāžu un kapitālsabiedrību darbinieku apmācību programmas par pārvaldes sistēmām, datubāzu veidošanu, lietotāju sadarbību, e-pakalpojumiem utt.</t>
  </si>
  <si>
    <t>Pašvaldība (ITC)</t>
  </si>
  <si>
    <t xml:space="preserve">ANM 3.1.1.2.i. </t>
  </si>
  <si>
    <t>Valmieras sporta skolas airēšanas bāzes “Krāces” infrastruktūras attīstība</t>
  </si>
  <si>
    <t>Aktīvās atpūtas un sporta ārtelpu infrastruktūras attīstība Kocēnos</t>
  </si>
  <si>
    <t>Velotrases izbūve Viestura laukumā, Rūjienā projektēšana un I kārtas izbūve</t>
  </si>
  <si>
    <t>Izbūvēta velotrases I kārta</t>
  </si>
  <si>
    <t>Pašvaldība (Rūjienas apvienības pārvalde)</t>
  </si>
  <si>
    <t>VJC “Vinda” infrastruktūras sakārtošana un materiāli tehniskās bāzes uzlabošsana</t>
  </si>
  <si>
    <t>ANM</t>
  </si>
  <si>
    <t>Pielietojamu pētījumu par ūdenstilpju ekoloģiskā stāvokļa uzlabošanu un ūdenstilpju izmantošanu veikšana</t>
  </si>
  <si>
    <t>Veikti pētījumi par zivju un citu ūdenstilpju resursu (sapropelis u.c.) ilgtspējīga izmantošanu, izstrādāti pārdomātas ūdenstilpju apsaimniekošanai veikšanai nepieciešamie ūdeņu un tiem pieguļošo teritoriju attīstības, t.sk. telpiskās attīstības, dokumenti</t>
  </si>
  <si>
    <t>Rūjienas tūrisma, uzņēmējdarbības, amatnieku apmācību, attālinātā darba un radošā centra "Amatu sēta" izveide Rīgas ielā 8</t>
  </si>
  <si>
    <t>Izveidots tūrisma, uzņēmējdarbības, attālināta darba un radošais centrs. Izveidots amatu apmācības centrs esošajiem un topošajiem amatniekiem. Iegādātas un uzstādītas Iekārtas, tehnika, aprīkojums, informācijas tehnoloģiju un programmu nodrošinājums un izveidota infrastruktūras sabiedrisko aktivitāšu dažādošana vietējiem iedzīvotājiem</t>
  </si>
  <si>
    <t>Pašvaldība, VPR, uzņēmēji</t>
  </si>
  <si>
    <t>Mazsalacas siltumapgādes sistēmas paplašināšana un jaunas katlu mājas būvniecība</t>
  </si>
  <si>
    <t>Katlu mājas pārbūve Naukšēnos</t>
  </si>
  <si>
    <t>Izveidota bioloģisko atkritumu savākšanas sistēma – iegādāti un uzstādīti konteineri, izbūvētas novietnes, noteikts apsaimniekošanas kārtības normatīvais regulējums Valmieras novadā, organizētas informatīvās kampaņas;
Izbūvēta bioloģisko atkritumu pārstrādes infrastruktūra SIA "ZAAO" poligonā "Daibe";
Ieviesti Eiropas zaļā kursa pasākumi bioloģisko atkritumu dalītai vākšanai un pārstrādei.</t>
  </si>
  <si>
    <t>SIA "ZAAO", pašvaldība</t>
  </si>
  <si>
    <t>Izbūvēta jauna katlu māja pie Mazsalacas vidusskolas Parka ielā 30, Mazsalacas pagastā, siltummezgls un siltumtrase uz Valtenberģu muižu, Parka iela 31, Mazsalacā.</t>
  </si>
  <si>
    <t>Labiekārtota publiskā atpūtas vieta pie ūdeņiem, izveidots ielu apgaismojums Robežu ielā, izveidots gājēju celiņš un ielu apgaismojums Valmieras ielā no baznīcas līdz Mazsalacas ielas beigām, atjaunots gājēju celiņa segums un ierīkots apgaismojums uz Kociņu parka estrādi, ap parku izveidota slēpošanas trase.</t>
  </si>
  <si>
    <t>Pilnveidota esoša atpūtas vieta pie karjera Sedā, to papildinot ar labiekārtojuma elementiem</t>
  </si>
  <si>
    <t>Labiekārtotas publiskās pludmales izveidošana pie Brandeļu ezera</t>
  </si>
  <si>
    <t>Ēveles muižas un parka revitalizācija</t>
  </si>
  <si>
    <t>Norāžu un mājvārdu uzstādīšana Valmieras novadā</t>
  </si>
  <si>
    <t>Valmieras pilsētas Dienvidu industriālās maģistrāles attīstība</t>
  </si>
  <si>
    <t>L. Laicena ielas līdz zemes vienībai "Vecais dzelzceļš" pārbūve/izbūve , Cēsu ielas pārbūve no zemes vienības "Vecais dzelzceļš" līdz Valmieras pilsētas robežai.
Veikta ielu izbūve/pārbūve 2,03 km garumā, nodrošinot pilsētas transporta infrastruktūras integrētu sasaisti ar TEN-T ceļu tīklu.</t>
  </si>
  <si>
    <t>Pašvaldības ceļa Valmieras apvedceļš - “Sapas” grants seguma atjaunošana Kauguru pagastā</t>
  </si>
  <si>
    <t>Veikta pašvaldības ceļa Valmieras apvedceļš - “Sapas” grants seguma divkārtas virsmas apstrāde</t>
  </si>
  <si>
    <t xml:space="preserve">Autoceļa Silzemnieki – Oleru mazciems pārbūve </t>
  </si>
  <si>
    <t>Silzemnieki – Oleru mazciems ceļa pārbūve (2,2 km)</t>
  </si>
  <si>
    <t>Semināra ielas Valmierā pārbūve</t>
  </si>
  <si>
    <t>Pārbūvēta Semināra iela (posmā no Smilšu ielas līdz Leona Paegles ielai), atjaunotais ielas segums 3000 m2 platībā.</t>
  </si>
  <si>
    <t xml:space="preserve">Kocēnu kapu ceļa Valmierā pārbūve </t>
  </si>
  <si>
    <t>Pārbūvēts Kocēnu kapu ceļš, atjaunotais ielas segums 2900 m2 platībā.</t>
  </si>
  <si>
    <t xml:space="preserve">Ūdens ielas Valmierā pārbūve </t>
  </si>
  <si>
    <t>Pārbūvēta Ūdens iela posmā no Smiltenes līdz Pleskavas ielai</t>
  </si>
  <si>
    <t xml:space="preserve">Marijas ielas Valmierā pārbūve </t>
  </si>
  <si>
    <t>Pārbūvēta Marijas iela posmā no Stacijas līdz Vadu ielai.</t>
  </si>
  <si>
    <t xml:space="preserve">Beātes un Miera ielu Valmierā pārbūve </t>
  </si>
  <si>
    <t>Veikta Beātes un Miera ielu pārbūves 2. kārta.</t>
  </si>
  <si>
    <t xml:space="preserve">Automašīnu stāvvietu pie Beātes ielas Nr.5 Valmierā izbūve </t>
  </si>
  <si>
    <t>Izbūvētas automašīnu stāvvietas pie Beātes ielas Nr. 5</t>
  </si>
  <si>
    <t xml:space="preserve">Vanšu tilta Valmierā atjaunošana </t>
  </si>
  <si>
    <t>Veikta Vanšu tilta rekonstrukcija.</t>
  </si>
  <si>
    <t>Stāvlaukuma Viestura alejā 3 Valmierā izbūve</t>
  </si>
  <si>
    <t>Izbūvēts automašīnu stāvlaukums Viestura aleja 3.</t>
  </si>
  <si>
    <t>Diakonāta ielas Valmierā pārbūve</t>
  </si>
  <si>
    <t>Ielas seguma un lietus kanalizācijas atjaunošana Diakonāta ielā.</t>
  </si>
  <si>
    <t>Ķieģeļu ielas Valmierā pārbūve</t>
  </si>
  <si>
    <t>Pārbūvēta Ķieģeļu iela posmā no Dzegu līdz Parka ielai.</t>
  </si>
  <si>
    <t>Veikta Georga Apiņa ielas posmā no Beātes līdz Rīgas ielai pārbūve.</t>
  </si>
  <si>
    <t>Veikta Strauta ielas pārbūve.</t>
  </si>
  <si>
    <t>Dārza ielas pārbūve Rūjienā</t>
  </si>
  <si>
    <t>Veikta Dārza ielas pārbūve</t>
  </si>
  <si>
    <t>Brīvības ielas pārbūve Rūjienā</t>
  </si>
  <si>
    <t>Veikta Brīvības ielas pārbūve</t>
  </si>
  <si>
    <t>Raiņa un Blaumaņa ielas seguma atjaunošana Rūjienā</t>
  </si>
  <si>
    <t>Veikta Raiņa un Blaumaņa ielas seguma dilumkārtas atjaunošana~728 m Rūjienā.</t>
  </si>
  <si>
    <t>Rīgas ielas kreisās puses kapitālais remonts Rūjienā</t>
  </si>
  <si>
    <t>Veikta gājēju un velosipēdistu ceļa izbūve posmā no Lucas ielas 2, Valmierā līdz estrādei 575 metru garumā.</t>
  </si>
  <si>
    <t>Gājēju un velosipēdistu celiņa izbūve no Trikātas pilskalna līdz Trikātas pamatskolai</t>
  </si>
  <si>
    <t>Ģeogrāfiskās informācijas sistēmas (ĢIS) ieviešana pilsētas datu bāzes uzturēšanai</t>
  </si>
  <si>
    <t>Sagatavoti ĢIS dati; izstrādāti un ieviesti ĢIS rīki</t>
  </si>
  <si>
    <t>Atbalsts nevalstiskajām un reliģiskajām organizācijām, neformālajām iedzīvotāju iniciatīvu grupām sabiedriski nozīmīgu projektu īstenošanā</t>
  </si>
  <si>
    <t>Katru gadu īstenots grantu konkurss nevalstiskajām un reliģiskajām organizācijām un iedzīvotāju iniciatīvu grupām sabiedriski nozīmīgu projektu īstenošanai, kā arī piešķirts līdzfinansējums ES un citu fondu finansētu projektu īstenošanai.</t>
  </si>
  <si>
    <t>Burtnieku Ausekļa pamatskolas pārcelšana uz Burtnieku ciemu</t>
  </si>
  <si>
    <t>Burtnieku Ausekļa pamatskolas sporta laukuma labiekārtošana</t>
  </si>
  <si>
    <t>Matīšu pamatskolas ēkas energoefektivitātes un funkcionalitātes uzlabošana, iekštelpu renovācija, aprīkojuma iegāde</t>
  </si>
  <si>
    <t>Pašvaldība (IP, VAA)</t>
  </si>
  <si>
    <t xml:space="preserve">Valmieras Mākslas un Dizaina vidusskolas energoefektivitātes paugstināšana                                  </t>
  </si>
  <si>
    <t>Pašvaldība (Mazsalacas apvienības pārvalde, TP, NĪAP)</t>
  </si>
  <si>
    <t>Pašvaldība (KP, Mazsalacas apvienības pārvalde)</t>
  </si>
  <si>
    <t>Veikta senās daļas vienkāršota rekonstrukcija, fasādes daļējs remonts, saimniecības ēkas jumta remonts, Amatu mājas remonts</t>
  </si>
  <si>
    <t>Ugunsdrošības sistēmas pārbūve un vides pieejamības sakārtošana Vaidavas kultūras un amatniecības centrā</t>
  </si>
  <si>
    <t>Pārbūvēta un atjaunota ugunsdrošības sistēma atbilstoši normatīvajiem regulējumiem, nodrošināti vides pieejamības risinājumi.</t>
  </si>
  <si>
    <t xml:space="preserve">Basketbola laukuma un vingrošanas laukuma atjaunošana pie Naukšēnu vidusskolas </t>
  </si>
  <si>
    <t>Atjaunots basketbola laukums un vingrošanas laukums.</t>
  </si>
  <si>
    <t>Reģionālās dzīvnieku patversmes izveide</t>
  </si>
  <si>
    <t>Uzbūvēti aprūpes mājokļi pēc LM izstrādāta tipveida projekta.
Ilgstošas sociālās aprūpes pakalpojuma noturības un nepārtrauktības nodrošināšana (ilgstošas aprūpes institūciju pielāgošana epidemioloģiskā apdraudējuma situācijai, jaunu pašvaldību ģimeniskai videi pietuvinātu senioru aprūpes institūciju izveide un esošo transformācija par multifunkcionāliem sociālo pakalpojumu sniedzējiem)</t>
  </si>
  <si>
    <t>Pašvaldība</t>
  </si>
  <si>
    <t>Vietējais produkts valsts un pašvaldības iestādēs Valmieras novadā</t>
  </si>
  <si>
    <t>2022- 2028</t>
  </si>
  <si>
    <t>Pašvaldība, Vietējās rīcības grupas (VRG)</t>
  </si>
  <si>
    <t>LIFE</t>
  </si>
  <si>
    <t>Līdzdalības budžeta plānošana un līdzdalības projektu ideju iesniegšana, atlase, īstenošana</t>
  </si>
  <si>
    <t>SAM 4.2.1.7., PPP</t>
  </si>
  <si>
    <t>Rūjienas PII "Vārpiņa" teritorijas labiekārtošanas darbi</t>
  </si>
  <si>
    <t xml:space="preserve">Vides pieejamības uzlabošana Valmieras novada izglītības iestādēs </t>
  </si>
  <si>
    <t>Pasākumi vides un informācijas pieejamības uzlabošanai cilvēkiem ar speciālajām vajadzībām VNP dibinātajās izglītības iestādēs;
Izglītības iestādes ir pieejamas cilvēkiem ar speciālām vajadzībām.</t>
  </si>
  <si>
    <t xml:space="preserve">Sporta zāļu modernizēšana Valmieras novada izglītības iestādēs </t>
  </si>
  <si>
    <t>Sporta teritoriju modernizēšana pie Valmieras novada izglītības iestādēm</t>
  </si>
  <si>
    <t>Ventilācijas sistēmu uzlabošana Valmieras novada izglītības iestādēs</t>
  </si>
  <si>
    <t>Sakārtota ventilācijas sistēmas Valmieras novada izglītības iestādēs</t>
  </si>
  <si>
    <t>mērķdotācija</t>
  </si>
  <si>
    <t xml:space="preserve">Vidējās izglītības Inženieru/ talantu skolas izveide </t>
  </si>
  <si>
    <t>2024-2028</t>
  </si>
  <si>
    <t>Invest in Valmiera</t>
  </si>
  <si>
    <t>Aprites ekonomikas biznesa atbalsta centra izveide Valmierā</t>
  </si>
  <si>
    <t>2022- 2025</t>
  </si>
  <si>
    <t>2023- 2025</t>
  </si>
  <si>
    <t>Interreg Baltijas Jūras reģiona programma 2021-2027</t>
  </si>
  <si>
    <t xml:space="preserve">2023.gada hakatons “Daibe Zero”, ekspertīze un finansiāls atbalsts hakatonā radītajiem risinājumiem, kas saistīti ar uzņēmējdarbības modeļiem plastmasas iepakojuma pārstrādei, Valmieras novadā iedzīvinot aprites ekonomiku.  </t>
  </si>
  <si>
    <t>Pašvaldība (AP)</t>
  </si>
  <si>
    <t>2023-2028</t>
  </si>
  <si>
    <t>2024- 2028</t>
  </si>
  <si>
    <t>2023- 2028</t>
  </si>
  <si>
    <t>Ielas izbūve Mūrmuižas ielas turpinājumā Valmieras pilsētā</t>
  </si>
  <si>
    <t>SAM 5.6.2.</t>
  </si>
  <si>
    <t>Georga Apiņa ielas Valmierā pārbūve 285 m</t>
  </si>
  <si>
    <t xml:space="preserve">Sedas kultūras nama energoefektivitātes uzlabošana </t>
  </si>
  <si>
    <t>Strenču mūzikas skolas atjaunošana</t>
  </si>
  <si>
    <t>RV1 AUGSTĀS TEHNOLOĢIJAS, DARBA RAŽĪGUMS, VIEDĀ SPECIALIZĀCIJA</t>
  </si>
  <si>
    <t xml:space="preserve">Investīcijas uzņēmējdarbības publiskajā infrastruktūrā industriālo parku un teritoriju attīstīšanai reģionos </t>
  </si>
  <si>
    <t>2023. g. III cet.</t>
  </si>
  <si>
    <t xml:space="preserve">2026.g. </t>
  </si>
  <si>
    <t>Atbalsts uzņēmējd. nepieciešamās publiskās infrastruktūras attīstībai</t>
  </si>
  <si>
    <t xml:space="preserve">ANM 3.1.1.3.i. </t>
  </si>
  <si>
    <t>Sakārtota teritorijas infrastruktūra atbilstoši uzņēmēju vajadzībām.</t>
  </si>
  <si>
    <t>Attīstīta uzņēmējdarbības atbalsta infrastruktūra (saskaņā ar komersantu pieprasījumu)</t>
  </si>
  <si>
    <t>Pašvaldība, uzņēmumi</t>
  </si>
  <si>
    <t>Izveidots biznesa atbalsta centrs;
Veicināta ātrāka Vidzemes reģiona energoietilpīgāko nozaru uzņēmumu pārkārtošanās uz zaļo ekonomiku un aprites ekonomikas attīstību reģionā, vairojot resursu produktivitāti un atkārtotu izmantošanu;
Atbalstīti vismaz 400 uzņēmumi un jaunuzņēmumi ražošanas procesu uzlabošanā, jaunu produktu ieviešanā vai darbības pārprofilēšanā, tādējādi samazinot CO2 emisiju līmeni;
Vismaz 250 biznesa ideju autori atbalstīti un iesaistīti pirmsinkubācijas un inkubācijas aktivitātēs, no tiem vismaz 125 radījuši jaunuzņēmumus un vismaz 80 tirgū izdzīvojuši trīs gadus;
Realizēts vismaz viens demonstrācijas projekts energoresursu izmaksu būtiskai samazināšanai un enerģijas ražošanai no atjaunojamajiem resursiem;
Radītas jaunas darbavietas aprites ekonomikā (tostarp cilvēkiem ar kustību traucējumiem).</t>
  </si>
  <si>
    <t>VAA, SIA "ZAAO", Latvijas Koka būvniecības klasteris, Zaļo un viedo tehnoloģiju klasteris, Pārtikas bioekonomikas klasteris</t>
  </si>
  <si>
    <t>“Pilna cikla aprites ekonomikas izpēte stikla šķiedras industrijai” (GlassCircle)</t>
  </si>
  <si>
    <t>Izveidots spēcīgs iesaistīto pušu tīklu pilnas aprites ekonomikas veidošanai stikla šķiedras un kompozītmateriālu ražošanas jomā, lai palīdzētu stikla šķiedras nozares ražošanas uzņēmumiem virzīties uz aprites ekonomiku, samazināt radušos atkritumus un negatīvo ietekmi uz vidi, kā arī efektīvāk izmantot pieejamos resursus.</t>
  </si>
  <si>
    <t>Pašvaldība, AS "Valmieras stikla šķiedra"</t>
  </si>
  <si>
    <t>2022- 2024</t>
  </si>
  <si>
    <t>RV2 MAZO UN VIDĒJO UZŅĒMUMU, MIKROUZŅĒMUMU, MĀJRAŽOTĀJU VIDE</t>
  </si>
  <si>
    <t>ELFLA</t>
  </si>
  <si>
    <t>LEADER</t>
  </si>
  <si>
    <t>"Dot reģioniem un cilvēkiem iespēju risināt sociālās, ekonomiskās un vides sekas, ko rada pāreja uz klimatneitrālitāti"</t>
  </si>
  <si>
    <t>Pašvaldība, NĪAP</t>
  </si>
  <si>
    <t>2022.g. IV cet. Uzsaukums par elastības finansējumu plānots 2026.g.</t>
  </si>
  <si>
    <t>SAM 6.1.1.1.  LIFE</t>
  </si>
  <si>
    <t>Mežaudžu atjaunošana, jaunaudžu kopšana</t>
  </si>
  <si>
    <t>Atjaunotas pašvaldības īpašumā esošās mežaudzes, sakoptas jaunaudzes</t>
  </si>
  <si>
    <t xml:space="preserve">Interreg </t>
  </si>
  <si>
    <t>Baltijas Jūras reģiona programma 2021-2029</t>
  </si>
  <si>
    <t>2023- 2026</t>
  </si>
  <si>
    <t>Projekts“Baltijas pieeja rīcībai ar plastmasas piesārņojumu aprites ekonomikas kontekstā (BALTIPLAST)</t>
  </si>
  <si>
    <t>Labiekārtoti industriālie objekti, pielāgoti tūrisma vajadzībām</t>
  </si>
  <si>
    <t>Interreg, ELFLA</t>
  </si>
  <si>
    <t>Ūdenstorņi Valmierā, tilts pār Briedes upi Zilākalna pagastā, Sedas kūdras purva teritorija</t>
  </si>
  <si>
    <t>Labiekārtota kājāmgājēju/ velo taka</t>
  </si>
  <si>
    <t>Attīstīts tūrisma produkts, kas balstīts Vidzemes ezeru zemūdens kultūras mantojumā (ezermītņu vietas, kuģu vraku u.c. zemūdens arheoloģisko atradumu vietas un liecības)</t>
  </si>
  <si>
    <t>Rūjienas, Naukšēnu apvienības</t>
  </si>
  <si>
    <t>Organizēta līdzdalības budžeta plānošana un izpilde (saistībā ar jauno Pašvaldību likumu).</t>
  </si>
  <si>
    <t>Viedo ciemu apzināšana, attīstība</t>
  </si>
  <si>
    <t>Viedo ciemu izveide un attīstība</t>
  </si>
  <si>
    <t>Pašvaldība, vietējās rīcības grupas (VRG)</t>
  </si>
  <si>
    <t>Pašvaldības administratīvā kapacitāte</t>
  </si>
  <si>
    <t>Bibliotēkās izveidoti 12 jauni novada nozīmes Valsts un pašvaldības vienotie klientu apkalpošanas centri (VPVKAC) kā vienoti pakalpojumu sniegšanas kontaktpunkti gan valsts, gan pašvaldības pakalpojumiem.</t>
  </si>
  <si>
    <t>2022- 2023</t>
  </si>
  <si>
    <t>RV1 IZGLĪTĪBA UN NODARBINĀTĪBA</t>
  </si>
  <si>
    <t xml:space="preserve">Pašvaldība </t>
  </si>
  <si>
    <t>Uzbūvēta jauna PII</t>
  </si>
  <si>
    <t>Teritorijas labiekārtošana Valmieras pilsētas PII.
Sakārtoti pievadceļi pie pirmsskolas izglītības iestādēm un celiņi to teritorijā; atjaunots teritorijas nožogojums un apgaismojums pie izglītības iestādēm.</t>
  </si>
  <si>
    <t>Uzlabot piekļuvi iekļaujošiem un kvalitatīviem pakalpojumiem izglītībā, mācībās un mūžizglītībā, attīstot infrastruktūru, tostarp stiprinot tālmācību, tiešsaistes izglītību un mācības</t>
  </si>
  <si>
    <t>Energoefektivitātes veicināšana un siltumnīcefekta gāzu emisiju samazināšana</t>
  </si>
  <si>
    <t>Pirmskolas izglītības iestādes jumta seguma siltināšana,  durvju nomaiņa, fasādes siltināšana</t>
  </si>
  <si>
    <t xml:space="preserve">Fasādes un cokola siltināšana, logu un durvju nomaiņa, apkures sistēmas nomaiņa, apkures katla nomaiņa un piespiedu ventilācijas sistēma ar rekuperāciju
</t>
  </si>
  <si>
    <t>Kocēnu PII "Auseklītis” teritorijas labiekārtošana, virtuves bloka remonts</t>
  </si>
  <si>
    <t>PII “Auseklītis” Kocēnos, Kalna ielā 2 āra teritorijas labiekārtošana 9 kārtās, virtuves bloka remonts</t>
  </si>
  <si>
    <t>2023-2026</t>
  </si>
  <si>
    <t>Pašvaldības pirmsskolas izglītības iestāžu aprīkošana ar mūsdienu prasībām atbilstošiem mācību līdzekļiem, IKT un mēbelēm.
Izglītojamiem un pedagogiem pieejamas mūsdienu prasībām atbilstoši mācību līdzekļi, IKT un bezmaksas bezvadu internets.
Nodrošināta ergonomiska mācību vide.</t>
  </si>
  <si>
    <t>Valmieras Pārgaujas sākumskolas infrastruktūras attīstība</t>
  </si>
  <si>
    <t>Valmieras 5. vidusskolas infrastruktūras attīstība</t>
  </si>
  <si>
    <t xml:space="preserve">Valmieras 5.vidusskolas energoefektivitātes uzlabošana, inženiertehnisko komunikāciju atjaunošana, mācību kabinetu, ēdināšanas bloku un koplietošanas telpu labiekārtošana un modernizācija.
Atjaunotas iekšējās inženiertehniskās komunikācijas.
Izglītojamiem un iestāžu darbiniekiem pieejami: mūsdienu prasībām atbilstoši mācību kabineti.
Labiekārtotas koplietošanas telpas, labiekārtoti un modernizēti ēdināšanas bloki.
</t>
  </si>
  <si>
    <t>SAM 8.1.2.</t>
  </si>
  <si>
    <t>Uzlabot vispārējās izglītības iestāžu mācību vidi</t>
  </si>
  <si>
    <t>Valmieras Valsts ģimnāzijas mācību vides uzlabošana un dienesta viesnīcas Ausekļa ielā pārbūve</t>
  </si>
  <si>
    <t>Pašvaldība- AP, NĪAP, Naukšēnu apvienības pārvalde</t>
  </si>
  <si>
    <t>Naukšēnu vidusskolas reorganizācija par pamatskolu, tai skaitā PII grupiņu izvietošana, sporta zāles pārbūve</t>
  </si>
  <si>
    <t>Naukšēnu vidusskola reorganizēta par pamatskolu, PII grupas pārceltas uz skolas telpām, pārbūvēta sporta zāle</t>
  </si>
  <si>
    <t>2022-2026</t>
  </si>
  <si>
    <t>SAM 2.1.1.6., pašvaldības</t>
  </si>
  <si>
    <t>Veikta Valmieras Gaujas krasta vidusskolas rehabilitācijas pakalpojumiem piemērota sporta zāles būvniecība Leona Paegles ielā 5, Valmierā</t>
  </si>
  <si>
    <t xml:space="preserve">Veikta speciālās izglītības iestādes Ziemeļvidzemes pamatskolas profesionālās apmācības un internāta telpu siltināšana un inženiertīklu atjaunošana, tādējādi uzlabojot ēkas energoefektivitāti.
</t>
  </si>
  <si>
    <t xml:space="preserve">2023.g. IV cet. </t>
  </si>
  <si>
    <t xml:space="preserve">RV2 KULTŪRA, RADOŠUMS </t>
  </si>
  <si>
    <t xml:space="preserve">Pārbūvēts Valmieras Kultūras centrs par mūsdienīgu un daudzfunkcionālu Ziemeļvidzemes Kultūras un mākslas centru  kultūras radošo procesu, profesionālās mākslas un amatiermākslas pieejamības nodrošināšanai.
</t>
  </si>
  <si>
    <t>Pašvaldība (KP), VNĪ, KM</t>
  </si>
  <si>
    <t>Pilnveidota Valmieras pilsētas brīvdabas estrādes infrastruktūra.</t>
  </si>
  <si>
    <t>Valmieras pilsētas brīvdabas estrādes infrastruktūras pilnveidošana</t>
  </si>
  <si>
    <t>Īstenota Valmieras vēsturiskā centra attīstības 3.kārta Valmieras muzeja izstāžu nama atjaunošanai</t>
  </si>
  <si>
    <t>Rencēnu kultūras nama apkures sistēmas modernizēšana un infrastruktūras pilnveide</t>
  </si>
  <si>
    <t>Kultūras un tūrisma lomas palielināšana ekonomiskajā attīstībā, sociālajā iekļaušanā un sociālajās inovācijās</t>
  </si>
  <si>
    <t>Pašvaldība (KP, NĪAP, AP, Rūjienas apvienības pārvalde)</t>
  </si>
  <si>
    <t>Pašvaldība (KP, NĪAP, Kocēnu apvienības pārvalde)</t>
  </si>
  <si>
    <t>Pašvaldība (KP, NĪAP, AP, Kocēnu apvienības pārvalde)</t>
  </si>
  <si>
    <t>Pašvaldība (NĪAP, Rūjienas apvienības pārvalde)</t>
  </si>
  <si>
    <t>Valmieras mūzikas skolas paplašināšana</t>
  </si>
  <si>
    <t>Pašvaldība (NĪAP)</t>
  </si>
  <si>
    <t xml:space="preserve"> Veicināt sociāli atstumto kopienu, migrantu un nelabvēlīgā situācijā esošo grupu sociāli ekonomisko integrāciju, izmantojot integrētus pasākumus, tostarp mājokļu un sociālo pakalpojumu jomā</t>
  </si>
  <si>
    <t>Pašvaldība (SLP, NĪAP, Burtnieku apvienības pārvalde)</t>
  </si>
  <si>
    <t xml:space="preserve">Izpētīta jauna Gaujas tilta būvniecības iespēja </t>
  </si>
  <si>
    <t>Pašvaldība (NĪAP, AP)</t>
  </si>
  <si>
    <t>Pašvaldība (NĪAP, Brenguļu, Kauguru, Trikātas apvienības pārvalde)</t>
  </si>
  <si>
    <t>Pašvaldība (NĪAP,  Burtnieku apvienības pārvalde)</t>
  </si>
  <si>
    <t>Pašvaldība (NĪAP, Kocēnu apvienības pārvalde)</t>
  </si>
  <si>
    <t>Veikta grantēto autoceļu Virši – Vīķvēni un Strautiņi- Maitiņi divkārtu apstrāde un Rubene- Mežuļi vienkārtu apstrāde</t>
  </si>
  <si>
    <t xml:space="preserve">Strauta ielas Valmierā pārbūve 270 m </t>
  </si>
  <si>
    <t>Pašvaldība (NĪAP, Naukšēnu apvienības pārvalde)</t>
  </si>
  <si>
    <t>Pašvaldība (NĪAP, Strenču apvienības pārvalde)</t>
  </si>
  <si>
    <t>Izveidots ielu apgaismojums Naukšēnu apvienības Eriņu ciemā ar 36 LED lampām</t>
  </si>
  <si>
    <t>Ietves bruģēšana Trikātas ielā Strenčos</t>
  </si>
  <si>
    <t>Veikta Ugunsdzēsēju un Trikātas ielas rekonstrukcija Strenčos, atjaunojot vēsturisko bruģi un uzlabojot brauktuves segumu</t>
  </si>
  <si>
    <t>Celtnieku ielas seguma atjaunošana Sedā</t>
  </si>
  <si>
    <t>Ugunsdzēsēju un Trikātas ielas rekonstrukcija Strenčos, atjaunojot vēsturisko bruģi un uzlabojot brauktuves segumu</t>
  </si>
  <si>
    <t>Nobruģēta ietve Trikātas ielā Strenčos</t>
  </si>
  <si>
    <t>Atjaunots Celtnieku ielas segums Sedā</t>
  </si>
  <si>
    <t>Pārbūve 3.grupas izveidei, darbības apjoms saskaņojams ar projektu: “Burtnieku Ausekļa pamatskolas pārcelšana uz Burtnieku ciemu”</t>
  </si>
  <si>
    <t>Autostāvlaukuma izbūve pie PII "Kārliena" no Kauguru ielas puses,  pastāvīgas (ziemas - vasaras) āra klases izbūve. </t>
  </si>
  <si>
    <t>Valmieras novada PII teritoriju labiekārtošana</t>
  </si>
  <si>
    <t>SAM 2.1.1.6/ 1.2.1.3.i</t>
  </si>
  <si>
    <t>SAM 2.1.1.6./ 1.2.1.3.i</t>
  </si>
  <si>
    <t>Pirmsskolas izglītības iestādē “Pasaciņa” izremontētas un labiekārtotas administrācijas telpas un virtuves bloks, paaugstināta energoefektivitāte un izbūvēta piespiedu ventilācija, labiekārtota āra teritorija: atjaunota sēta.</t>
  </si>
  <si>
    <t xml:space="preserve">Valmieras 5.vidusskolas, Valmieras Pārgaujas valsts ģimnāzijas u.c. sporta zāļu remonts </t>
  </si>
  <si>
    <t>Veikta Naukšēnu novada vidusskolas internāta rekonstrukcija (jumta maiņa, fasāde, pārplānošana)</t>
  </si>
  <si>
    <t>Rencēnu pamatskolas, PI grupas ēkas energoefektivitātes uzlabošana</t>
  </si>
  <si>
    <t>Īstenota sporta laukuma sakārtošana Burtnieku ciema centrā - futbola laukums, skrejceļi, āra sporta aktivitāšu elementi. Izveidota sporta infrastruktūra Burtnieku pagasta iedzīvotājiem.</t>
  </si>
  <si>
    <t>Apkures sistēmas rekonstrukcija. Ēkai veikta daļēja elektroinstalācijas nomaiņa, t.sk., sadales skapja nomaiņa. Sporta ģērbtuvju un gaiteņa pārbūve (remonts). Skolas pagalma seguma nomaiņa Atpūtas laukuma (āra klases) izveide jauniešiem. Ventilācijas sistēmas izbūve mācību klašu telpās.</t>
  </si>
  <si>
    <t>Kocēnu pamatskolas jumta seguma nomaiņa, ēkas remonts.</t>
  </si>
  <si>
    <t xml:space="preserve">Kocēnu pamatskolas bojātā jumta seguma nomaiņa kvalitatīvam mācību procesam veselībai drošos apstākļos, Kocēnu pamatskolas 1. un 2.stāva vestibila un kāpņu pārbūve, nestandarta durvju atjaunošana. </t>
  </si>
  <si>
    <t>Pašvaldība, valsts, PPP</t>
  </si>
  <si>
    <t>x</t>
  </si>
  <si>
    <t>Sporta zāles grīdas seguma atjaunošana Kocēnu sporta skolas Kocēnu sporta nama zālē</t>
  </si>
  <si>
    <t xml:space="preserve">Atjaunots grīdas segums atbilstošs starptautiskās florbola federācijas prasībām </t>
  </si>
  <si>
    <t>Izveidota jauna mācību iestāde- vidējās izglītības Inženieru/ talantu skola</t>
  </si>
  <si>
    <t>Pašvaldība (IP, VAA, NĪAP)</t>
  </si>
  <si>
    <t>Valmiera, BKT apvienība</t>
  </si>
  <si>
    <t>Pašvaldība, VARAM</t>
  </si>
  <si>
    <t>Peldētapmācības, slidotapmācības, veloapmācības turpināšana, distanču slēpošanas apmācības ieviešana Valmieras novada pašvaldības izglītības iestādēs</t>
  </si>
  <si>
    <t>Pašvaldība (IP, AP)</t>
  </si>
  <si>
    <t>Renovēti un modernizēti sporta laukumi pie VPVĢ, VVV (ar šķēpa mešanas sektoru (ieskrējiena celiņš), lodes grūšanas sektoru un diska/vesera mešanas sektoru), V5V, V2V, Kocēnu pamatskolas u.c.</t>
  </si>
  <si>
    <t>SAM 2.1.1.6./1.2.1.3.i</t>
  </si>
  <si>
    <t>Pašvaldība (SP, NĪAP)</t>
  </si>
  <si>
    <t>2025-2028</t>
  </si>
  <si>
    <t>Veselības veicināšanas projekts</t>
  </si>
  <si>
    <t>RV1 SASNIEDZAMĪBA, MOBILITĀTE</t>
  </si>
  <si>
    <t>Veikti VJC “Vinda” kabinetu un kāpņu telpas remonti, āra teritorijas labiekārtošana;
Bērniem un jauniešiem pieejama mūsdienu prasībām atbilstoša materiāli tehniskā bāze interešu izglītības programmās.</t>
  </si>
  <si>
    <t>RV2 INŽENIERTEHNISKĀ INFRASTRUKTŪRA</t>
  </si>
  <si>
    <t>Pašvaldība (NĪAP, AP), DAP</t>
  </si>
  <si>
    <t>2023-2027</t>
  </si>
  <si>
    <t xml:space="preserve">ELFLA </t>
  </si>
  <si>
    <t>SAM 5.1.1.3./ ELFLA</t>
  </si>
  <si>
    <t>Vietējās teritorijas integrētās sociālās, ekonomiskās un vides attīstības un kultūras mantojuma, tūrisma un drošības veicināšana pilsētu funkcionālajās teritorijās/ LEADER</t>
  </si>
  <si>
    <t>Strenču pilsētas parka labiekārtošana (3., 4. kārta)</t>
  </si>
  <si>
    <t>ELFLA/ SAM 5.1.1.3.</t>
  </si>
  <si>
    <t>LEADER/ SAM-Vietējās teritorijas integrētās sociālās, ekonomiskās un vides attīstības un kultūras mantojuma, tūrisma un drošības veicināšana pilsētu funkcionālajās teritorijās</t>
  </si>
  <si>
    <t>2022.g.</t>
  </si>
  <si>
    <t>Ainaviskā muižas dīķa atsegšana, attīrot no apauguma un labiekārtojot estrādei pieguļošo dīķa daļu, uzstādot peldošu platformu.</t>
  </si>
  <si>
    <t>Mazpilsētu un ciemu koka apbūves aizsardzības atbalsta programmas</t>
  </si>
  <si>
    <t>Atbalstīta privātīpašumu koka fasāžu saglabāšana un restaurācija.</t>
  </si>
  <si>
    <t>Pašvaldība (AP, NĪAP)</t>
  </si>
  <si>
    <t>Pašvaldība (AP, NĪAP, Strenču apvienības pārvalde)</t>
  </si>
  <si>
    <t>Pašvaldība (AP, Burtnieku apvienības pārvalde, TP, NĪAP)</t>
  </si>
  <si>
    <t xml:space="preserve">Kokmuižas kompleksa teritorijas labiekārtošana </t>
  </si>
  <si>
    <t>Turpināta Kokmuižas kompleksa teritorijas labiekārtošana</t>
  </si>
  <si>
    <t>Pašvaldība (AP, NĪAP, Kocēnu apvienības pārvalde)</t>
  </si>
  <si>
    <t>Pašvaldība (NĪAP, AP, Kocēnu apvienības pārvalde), DAP</t>
  </si>
  <si>
    <t>Vaidavas pilskalna un Vaidavas muižas apkārtnes teritoriju labiekārtošana</t>
  </si>
  <si>
    <t>Labiekārtota Vaidavas pilskalna un Vaidavas muižas apkārtne, atjaunotas un ierīkotas gājēju takas, kāpnes, piekļuve ezeram saskaņā ar GNP Dabas aizsardzības plānu</t>
  </si>
  <si>
    <t>2023.g.-</t>
  </si>
  <si>
    <t>Kājnieku tilta izveide pār Sedu un tūrisma infrastruktūras sakārtošana pie Spiģu alas</t>
  </si>
  <si>
    <t>Pašvaldība (NĪAP, AP, Burtnieku apvienības pārvalde)</t>
  </si>
  <si>
    <t xml:space="preserve">2023.g.- </t>
  </si>
  <si>
    <t>Ziemeļvidzemes kultūrvēstures un dabas mantojuma izziņas centra izveide Burtniekos</t>
  </si>
  <si>
    <t>Pilnveidoti zivju resursu aizsardzības pasākumi Valmieras novada ūdenstilpēs, iegādāts (un regulāri atjaunots) aprīkojums zvejas kontrolei, kā arī zvejas kontroli veicēju ekipējums</t>
  </si>
  <si>
    <t>Rekonstruēta meliorācijas sistēma “Baiģu mežs – Rūjas upe”, kā arī meliorācijas sistēmas Burtnieku un Rencēnu pagastos</t>
  </si>
  <si>
    <t>2022-</t>
  </si>
  <si>
    <t>2023- 2027</t>
  </si>
  <si>
    <t>Vēsturiski piesārņotās vietas naftas bāze Valmierā sanācija</t>
  </si>
  <si>
    <t>Sanēta Naftas bāzes teritorija</t>
  </si>
  <si>
    <t>Antropogēnās slodzes samazināšana un kompleksu apsaimniekošanas pasākumu
īstenošana dabas liegumā “Zilaiskalns”</t>
  </si>
  <si>
    <t>Kohēzijas fonds</t>
  </si>
  <si>
    <t>Izstrādāts pilsdrupu attīstības koncepts pašvaldības īpašumā esošajam valsts nozīmes arhitektūras piemineklim “Trikātas pilsdrupas” (valsts aizsardzības Nr. 6882) un valsts nozīmes arheoloģiskā piemineklim ”Trikātas viduslaiku pils” (valsts aizsardzības Nr. 2392);
Veikta pilsdrupu arhitektoniskā izpēte;
Izstrādāts konservācijas būvprojekts;
Veikta pilsdrupu konservācija – pilsdrupu mūru nostiprināšana un aizsardzība pasākumi (norobežošana) teritorijā, kā arī labiekārtošana (gājēju infrastruktūra).
Trikātas pilskalns izveidots par tūrisma objektu.</t>
  </si>
  <si>
    <t>Pašvaldība (NĪAP, apvienību pārvaldes)</t>
  </si>
  <si>
    <t>SAM 2.2.3.3. un ANM 5.4.3.2.</t>
  </si>
  <si>
    <t>Pašvaldība (NĪAP, AP, Burtnieku apvienības pārvalde), DAP</t>
  </si>
  <si>
    <t>Zivju fonds</t>
  </si>
  <si>
    <t>Izveidota labiekārtota pludmale un peldvieta iedzīvotāju iecienītā vietā pie Brandeļu ezera.</t>
  </si>
  <si>
    <t>Teritorijas labiekārtošana pie grants karjera Sedā</t>
  </si>
  <si>
    <t>Burtnieku ezera Matīšu pludmales labiekārtošana, Matīšu centra labiekārtošana</t>
  </si>
  <si>
    <t xml:space="preserve">2023.g. IV cet.  </t>
  </si>
  <si>
    <t xml:space="preserve">2022.g. </t>
  </si>
  <si>
    <t>Izveidota lietusūdens infiltrācijas un uzkrāšanas sistēma “sausās upes”, “zaļās salas” Valmierā, Čempionu ielā, izstrādāts lietusūdens tematiskais plānojums Valmieras pilsētai</t>
  </si>
  <si>
    <t>SAM 5.1.1.3.;
ANM 1.3.1.1.i.1.</t>
  </si>
  <si>
    <t>Pašvaldības policijas ekipējuma, t.sk. patruļas auto papildināšana, modernizēšana</t>
  </si>
  <si>
    <t>Pašvaldības policija</t>
  </si>
  <si>
    <t>Pašvaldība (NĪAP, SLP, AP)</t>
  </si>
  <si>
    <t>Ārsienu siltināšana, jumta siltumizolācijas nomaiņa, jumta seguma atjaunošana, pamatu hidroizolācijas atjaunošana, ārdurvju/logu nomaiņa u.c.</t>
  </si>
  <si>
    <t>Burtnieku pagasta pārvaldes ēkas/ pašvaldības pakalpojumu sniegšanas punkta energoefektivitātes un funkcionalitātes uzlabošana</t>
  </si>
  <si>
    <t>2026-2028</t>
  </si>
  <si>
    <t>Pašvaldība (NĪAP, AP), VARAM</t>
  </si>
  <si>
    <t>Meliorācijas sistēmu “Baiģu mežs – Rūjas upe” rekonstrukcija Naukšēnu pagastā, meliorācijas sistēmu rekonstrukcija Burtnieku un Rencēnu pagastos u.c.</t>
  </si>
  <si>
    <t>Grantēto autoceļu Virši – Vīķvēni, Strautiņi- Maitiņi un Jaunrobežnieki- Dārziņi divkārtu apstrāde un Rubene- Mežuļi vienkārtu apstrāde Kocēnu pagastā</t>
  </si>
  <si>
    <t>Grantēto autoceļu Birzītes- Ciedras, Silaiņi- Pakalni, Šalkas- Kalna Papardes, Taigas- Pēterīši divkārtu virsmas apstrāde Dikļu ciemā, Ausmas- Mežvijas, Ausmas- Lauras Dauguļu ciemā</t>
  </si>
  <si>
    <t>Veikta divkārtu virsmas apstrāde grantētajiem ceļiem Dikļu un Dauguļu ciemos</t>
  </si>
  <si>
    <t>Apsekoti un atjaunoti tilti, kas ir neapmierinošā stāvoklī</t>
  </si>
  <si>
    <t>Tilta atjaunošana Žagatas autoceļa pieturā “Lode”</t>
  </si>
  <si>
    <t>Atjaunots tilts Žagatas autoceļa pieturā “Lode”</t>
  </si>
  <si>
    <t>Dārza ielas Valmierā pārbūve</t>
  </si>
  <si>
    <t>Veikta Dārza ielas posmā no Rīgas līdz Lilijas ielai pārbūve.</t>
  </si>
  <si>
    <t>Vienības ielas Valmierā pārbūve</t>
  </si>
  <si>
    <t>Veikta Vienības ielas posmā no Brīvības līdz Pļavas ielai pārbūve.</t>
  </si>
  <si>
    <t>Patversmes ielas Valmierā pārbūve</t>
  </si>
  <si>
    <t>Veikta Patversmes ielas pārbūve</t>
  </si>
  <si>
    <t>Jāņa Endzelīna ielas Valmierā pārbūve</t>
  </si>
  <si>
    <t>Veikta Jāņa Endzelīna ielas Valmierā pārbūve</t>
  </si>
  <si>
    <t>Smilšu ielas Valmierā pārbūve</t>
  </si>
  <si>
    <t>Veikta Smilšu ielas Valmierā pārbūve</t>
  </si>
  <si>
    <t>Vaidavas ielas Valmierā pārbūve</t>
  </si>
  <si>
    <t>Veikta Vaidavas ielas Valmierā pārbūve</t>
  </si>
  <si>
    <t xml:space="preserve">Asfaltēto ielu virskārtas nomaiņa Valmierā </t>
  </si>
  <si>
    <t>Viestura ielas pārbūve Rūjienā</t>
  </si>
  <si>
    <t>Veikta Viestura ielas seguma atjaunošana</t>
  </si>
  <si>
    <t>Rūjienas centra laukuma atjaunošana</t>
  </si>
  <si>
    <t>Atjaunots Rūjienas centra laukums</t>
  </si>
  <si>
    <t>2023- 2024</t>
  </si>
  <si>
    <t>Veikta ielas nr. 2 Birztalas- Zemdegas un ielas Nr. 4 Skujas- Ozoli pārbūve Jeros</t>
  </si>
  <si>
    <t>Ielas nr. 2 Birztalas- Zemdegas un ielas Nr. 4 Skujas- Ozoli pārbūve Jeros</t>
  </si>
  <si>
    <t>Grantētā Alejas ielas posma virsmas divkārtu apstrāde Kocēnos</t>
  </si>
  <si>
    <t>Veikta grantētā Alejas ielas posma virsmas divkārtu apstrāde Kocēnos</t>
  </si>
  <si>
    <t>Sējēju, Ošu un Dārza ielu pārbūve (bruģa segums)</t>
  </si>
  <si>
    <t>Veikta Sējēju, Ošu un Dārza ielu pārbūve (bruģa segums)</t>
  </si>
  <si>
    <t>Pašvaldība (NĪAP, Mazsalacas apvienības pārvalde)</t>
  </si>
  <si>
    <t>Līdzdalība dabas parka “Salacas ieleja” dabas aizsardzības plāna izstrādē un  ieviešanā</t>
  </si>
  <si>
    <t>Pašvaldība (NĪAP, Mazsalacas apvienības pārvalde), VOC</t>
  </si>
  <si>
    <t>Ierīkota jauna infrastruktūra brīvā laika pavadīšanai, esošā infrastruktūra uzturēta un atjaunota.</t>
  </si>
  <si>
    <t>Pašvaldība (NĪAP, AP, apvienību pārvaldes)</t>
  </si>
  <si>
    <t>ELFLA, pašvaldība</t>
  </si>
  <si>
    <t xml:space="preserve">Rotaļu un āra trenažieru laukumu, skeitparku, bērnu un jauniešu velotrašu ierīkošana </t>
  </si>
  <si>
    <t>Ielu LED apgaismojuma ierīkošana pašvaldības pilsētu teritorijās</t>
  </si>
  <si>
    <t>Ielu LED apgaismojuma ierīkošana pašvaldības lauku teritorijās</t>
  </si>
  <si>
    <t>Pašvaldība (NĪAP, AP, apvienībU pārvaldeS)</t>
  </si>
  <si>
    <t>Parku labiekārtošana iedzīvotāju un tūristu vajadzībām</t>
  </si>
  <si>
    <t>Veikta novadā esošo parku labiekārtošana, jaunas infrastruktūras izveidošana, esošās uzlabošana.</t>
  </si>
  <si>
    <t>Mūrmuižas parka teritorijas labiekārtošanu</t>
  </si>
  <si>
    <t>Labiekārtots Mūrmuižas parks</t>
  </si>
  <si>
    <t>Pašvaldība (BKT apvienības pārvalde)</t>
  </si>
  <si>
    <t>Valtenberģu muižas kompleksa ēku un vides saglabāšana</t>
  </si>
  <si>
    <t>Mazsalacas ielu virsmas divkārtu apstrāde</t>
  </si>
  <si>
    <t>Izbūvēts velo un gājēju ceļš (~950 m) no autoceļa A3 uz “Pilātu” ciemu.</t>
  </si>
  <si>
    <t>Rūjienas ielas asfalta virskārtas atjaunošana Mazsalacā</t>
  </si>
  <si>
    <t>Veikta Rūjienas ielas asfalta virskārtas atjaunošana Mazsalacā</t>
  </si>
  <si>
    <t>NKMP, ELFLA</t>
  </si>
  <si>
    <t>Kultūras pieminekļu konservācijas un restaurācijas programma, LEADER</t>
  </si>
  <si>
    <t>2019- 2022</t>
  </si>
  <si>
    <t>Pašvaldība (SLP, AP, NĪAP, Mazsalacas apvienības pārvalde)</t>
  </si>
  <si>
    <t>Sabiedrībā balstītu sociālo pakalpojumu infrastruktūras izveide Mazsalacas novadā</t>
  </si>
  <si>
    <t>Vaidavas ezera Vaidavas ciema pludmales paplašināšana un infrastruktūras uzlabošana</t>
  </si>
  <si>
    <t>Dzīvnieku kapsētas ierīkošana</t>
  </si>
  <si>
    <t xml:space="preserve">Veikta izpēte, lai izbūvētu patversmes ēkas un būves, ierīkotu teritoriju, nodrošinātu aprīkojumu.
Izstrādāts plāns turpmākajām rīcībām, lai bezsaimnieku mājdzīvniekiem un dzīvniekiem tiktu nodrošināti atbilstoši labturības apstākļi, kā arī lai Valmieras novadā samazinātos klaiņojošo mājdzīvnieku skaits.
</t>
  </si>
  <si>
    <t>Pašvaldība (Kocēnu sporta skola, NĪAP, SP)</t>
  </si>
  <si>
    <t>Ģimeniskai videi pietuvinātu pakalpojumu izveide senioriem, Beātes ielā Valmierā</t>
  </si>
  <si>
    <t>Daudzfunkcionālā sociālo pakalpojumu centra un grupu dzīvokļu izveide Valmieras valstspilsētā</t>
  </si>
  <si>
    <t>Pašvaldība (AP, SLP, NĪAP)</t>
  </si>
  <si>
    <t>Pašvaldības ēkas Palejas ielā 5, Valmierā energoefektivitātes paaugstināšana</t>
  </si>
  <si>
    <t xml:space="preserve">Paaugstināta energoefektivitāte pašvaldības ēkai Palejas ielā 5, Valmierā </t>
  </si>
  <si>
    <t>2021- 2023</t>
  </si>
  <si>
    <t>Pašvaldības ēkas Vaidavā, Skolas ielā 1 energoefektivitātes uzlabošana</t>
  </si>
  <si>
    <t xml:space="preserve">Paaugstināta energoefektivitāte pašvaldības ēkai Vaidavā, Skolas ielā 1 </t>
  </si>
  <si>
    <t>ERAF</t>
  </si>
  <si>
    <t>Pašvaldības pakalpojumu centra Valmieras ielā 13, Rencēnos energoefektivitātes paaugstināšana</t>
  </si>
  <si>
    <t>Paaugstināta pašvaldības pakalpojumu centra Valmieras ielā 13, Rencēnos energoefektivitāte</t>
  </si>
  <si>
    <t>Dienesta viesnīcas Ausekļa ielā energoefektivitātes paaugstināšana un pārbūve</t>
  </si>
  <si>
    <t>Veikta dienesta viesnīcas Ausekļa ielā energoefektivitātes paaugstināšana un pārbūve</t>
  </si>
  <si>
    <t>2020- 2023</t>
  </si>
  <si>
    <t>KF</t>
  </si>
  <si>
    <t>Pašvaldība (AP, KPUAN, NĪAP), uzņēmumi</t>
  </si>
  <si>
    <t xml:space="preserve">Veselības veicināšanas pasākumi </t>
  </si>
  <si>
    <t>2017- 2023</t>
  </si>
  <si>
    <t>ESF</t>
  </si>
  <si>
    <t xml:space="preserve">Valmieras novada zīmola elementu plānošana, izstrāde un izvietošana vidē Valmieras novada teritorijā. </t>
  </si>
  <si>
    <t>Izstrādāti Valmieras novada zīmola elementi. Vienota stila informatīvo stendu (afišām, paziņojumiem) plānošana, izstrāde un izvietošana novadā - administratīvajos centros. (~30gab.)</t>
  </si>
  <si>
    <t>Preču zīmes “Lolots Valmieras novadā” izveide - Valmieras novadā radītu produktu popularizēšanai, vietas tēla nostiprināšanai.</t>
  </si>
  <si>
    <t>Preču zīmes izstrāde, materiālu dizaina izstrāde, materiālu izveide (druka u.c.) preču zīmes atainošanai uz produktiem, reprezentācijas pasākumos, preču zīmes popularizēšanas kampaņa.</t>
  </si>
  <si>
    <t>LED ekrānu iegāde izvietošanai novada pilsētās informācijas publicēšanai</t>
  </si>
  <si>
    <t>Pašvaldība (SLP, NĪAP))</t>
  </si>
  <si>
    <t>Valmiera, Beverīnas, Kauguru, Trikātas apvienība</t>
  </si>
  <si>
    <t xml:space="preserve">Karjeras izglītības nodrošināšana un reģionālā karjeras izglītības centra izveide, atbalsts tā darbībai </t>
  </si>
  <si>
    <t>Ieviests mehānisms, lai valsts un pašvaldību iestādēs maksimāli tiktu izmantoti vietējie produkti (noliktava)</t>
  </si>
  <si>
    <t>Vēsturisko un degradēto kūdras ieguves vietu rekultivācija.
Īstenoti dažādi SEG emisiju mazināšanas pasākumi izstrādātajos kūdras purvos.
Izstrādāto vai daļēji izstrādāto purvu platību efektīva izmantošana, tai skaitā tūrismam.</t>
  </si>
  <si>
    <t>Veikts kapitālais remonts 600m2 platībā, izbūvēts sanitārais mezgls, lai koplietošanas telpas pielāgotu nometņu rīkošanai brīvlaikos un vasarā, izbūvēta elektroinstalācija.</t>
  </si>
  <si>
    <t>Pašvaldība (AP, NĪAP, Mazsalacas apvienības pārvalde)</t>
  </si>
  <si>
    <t>Uzlabota infrastruktūra dalīti vākto atkritumu vākšanai</t>
  </si>
  <si>
    <t>Pašvaldība, SIA "ZAAO"</t>
  </si>
  <si>
    <t xml:space="preserve">Izveidoti sociālie dzīvokļi Zilākalnā, Valmierā, Sedā, Strenčos u.c. </t>
  </si>
  <si>
    <t>Sagatavotas jaunas dzīvojamās apbūves teritorijas Valmierā, Sedā, Strenčos, Endzelē pie Rūjienas, Mazsalacā, pie Burtniekiem, Rencēnos, Zilākalnā, Kocēnos, Rubenē u.c. saskaņā ar Mājokļu attīstības programmu speciālistu piesaistīšanai</t>
  </si>
  <si>
    <t>Kompleksa Burtnieka ezera un citu Valmieras novada ūdenstilpju apsaimniekošana</t>
  </si>
  <si>
    <t>Uzturētas un atjaunotas Valmieras novada muižas</t>
  </si>
  <si>
    <t>Valmiermuižas torņa rekonstrukcija un Valmiermuižas kultūrvēstures izziņas centra izveide</t>
  </si>
  <si>
    <t>RV6 PILSONISKĀS SADARBĪBAS IZCILĪBA</t>
  </si>
  <si>
    <t xml:space="preserve">RV6 PAŠVALDĪBAS PĀRVALDĪBA </t>
  </si>
  <si>
    <t>Pašvaldība (ZSAN)</t>
  </si>
  <si>
    <t>Kopā</t>
  </si>
  <si>
    <t>IP1 VESELA, RADOŠA UN ZINOŠA SABIEDRĪBA; VP1 IZGLĪTĪBA UN TALANTU IZKOPŠANA</t>
  </si>
  <si>
    <t>Kultūras procesi</t>
  </si>
  <si>
    <t xml:space="preserve">Ierīkota distanču slēpošanas trase pie Baiļiem Kauguru pagastā </t>
  </si>
  <si>
    <t>IP2 PIEVILCĪGA DZĪVES VIDE UN TELPA; VP2 PIEEJAMS MĀJOKLIS</t>
  </si>
  <si>
    <t>IP3 ROSĪGA EKONOMIKA; VP3 INDUSTRIALIZĀCIJA UN MODERNIZĀCIJA</t>
  </si>
  <si>
    <t>Pašvaldība (IP, KP, NĪAP)</t>
  </si>
  <si>
    <t>Pašvaldība (IP, KP, NĪAP, Strenču apvienības pārvalde)</t>
  </si>
  <si>
    <t>RV5 DARBS AR JAUNATNI</t>
  </si>
  <si>
    <t>RV4 SOCIĀLIE PAKALPOJUMI, VESELĪBAS APRŪPE</t>
  </si>
  <si>
    <t>RV3 SPORTS, AKTĪVĀ ATPŪTA</t>
  </si>
  <si>
    <t xml:space="preserve">Mazcenas (tai skaitā sociālo dzīvokļu) izveide Zilākalna pagastā, Valmierā, Sedā, Strenčos u.c. </t>
  </si>
  <si>
    <t>RV3 DZĪVOJAMAIS FONDS</t>
  </si>
  <si>
    <t>RV4 DROŠĪBA</t>
  </si>
  <si>
    <t>RV5 DABA, KULTŪRVĒSTURE</t>
  </si>
  <si>
    <t>Pašvaldība, SAM 2.1.1.6./1.2.1.3.i</t>
  </si>
  <si>
    <t>Pašvaldība (IP, NĪAP)</t>
  </si>
  <si>
    <t>Pašvaldība (IP, NĪAP))</t>
  </si>
  <si>
    <t>Pašvaldība (SP, NĪAP))</t>
  </si>
  <si>
    <t>Bērzaines pagasta bibliotēkas energoefektivitātes uzlabošana</t>
  </si>
  <si>
    <t>Pašvaldība (SLP, NĪAP, Kocēnu apvienības pārvalde))</t>
  </si>
  <si>
    <t>Izbūvēta iela Mūrmuižas ielas turpinājumā, kas sasaistītu uzņēmējdarbībai nozīmīgas teritorijas ar valsts autoceļu P18 Valmiera – Smiltene, kas pilda Valmieras apvedceļa funkciju un nodrošina tālāku kustību uz P20 Rīgas virzienā. 
Mūrmuižas ielas turpinājuma izbūve novērsīs infrastruktūras pārrāvumus pilsētās un radīts alternatīvu maršrutu tranzīta un kravas transportam, atdalot no vietējās nozīmes sabiedriskā transporta plūsmām.</t>
  </si>
  <si>
    <t>Pašvaldība (NĪAP, Rūjienas apvienības pārvalde))</t>
  </si>
  <si>
    <t xml:space="preserve">Jaunas apgaismojuma līnijas izveide Naukšēnu apvienības Ķoņu pagasta Eriņu ciemā </t>
  </si>
  <si>
    <t>Burtnieku apvienība, Kocēnu apvienība</t>
  </si>
  <si>
    <t>EKII</t>
  </si>
  <si>
    <t>Siltumnīcefekta gāzu emisiju samazināšana pašvaldību publisko teritoriju apgaismojuma infrastruktūrā</t>
  </si>
  <si>
    <t>Izbūvēts gājēju ceļš (laipa) gar Trikātas ezeru ~0.3 km garumā Trikātā</t>
  </si>
  <si>
    <t>Veikta Vaidavas ciema centralizētās ūdensapgādes sistēmas paplašināšana 1,0 km, Vaidavas centralizētās sadzīves kanalizācijas sistēmas paplašināšana 2,0 km posmā un rekonstrukcija 1,5 km. Ar ūdensapgādes urbuma "Jaunķikuti" ekspluatāciju ārpus ciema teritorijas saistītās ūdensapgādes sistēmas pārbūve 6.0 km.</t>
  </si>
  <si>
    <t>Ēku uzturēšana un pielāgošana pašvaldības funkciju veikšanai. Pašvaldības autonomās funkcijas īstenošana – mežaparka ierīkošana un uzturēšana tajā esošo dabas vērtību (biotopu un sugu) aizsardzībai</t>
  </si>
  <si>
    <t>Pašvaldība (Naukšēnu apvienības pārvalde, NĪAP)</t>
  </si>
  <si>
    <t>Veikta izpēte par ūdensapgādes un kanalizācijas tīklu izbūves iespējām saistībā industriālo teritoriju attīstību un ar to kompleksi saistīto mājokļa attīstību;
Izbūvēti tīkli dzīvojamās apbūves teritorijās, kas tiek attīstītas kompleksi ar industriālo parku teritorijām.</t>
  </si>
  <si>
    <t xml:space="preserve">SAM 2.2.1.1.,
SAM 2.2.2.3.
</t>
  </si>
  <si>
    <t>Pārbūvēta katlu māja Valmiermuižā</t>
  </si>
  <si>
    <t>Interaktīvu, izglītojošu un sportisku aktivitāšu attīstīšana Kocēnos</t>
  </si>
  <si>
    <t>Pašvaldība, ELFLA</t>
  </si>
  <si>
    <t xml:space="preserve">Rūjiena - Naukšēni "zaļā" dzelzceļa attīstība - kājāmgājēju/ velo taka </t>
  </si>
  <si>
    <t>Pašvaldība, privātais sektors, kā arī Latvijas Kūdras asociācija u.c. prof. asociācijas, pētniecības iestādes, DAP</t>
  </si>
  <si>
    <t>Ugunsdzēsēju automašīnas garāžas ar palīgtelpām un ugunsdzēsēju mācību laukuma un skrejceļu būvniecība Dikļu pagastā Dikļu brīvprātīgo uzgunsdzēsēju darbības nodrošināsanai.</t>
  </si>
  <si>
    <t>Uzlabots un papildināts pašvaldības policijas ekipējums, t.sk. patruļas auto</t>
  </si>
  <si>
    <t>“Veicināt ilgtspējīgu ūdenssaimniecību” 2.2.1 1.</t>
  </si>
  <si>
    <t>“Veicināt ilgtspējīgu ūdenssaimniecību” 2.2.1.1.</t>
  </si>
  <si>
    <t>Maģistrālo kanalizācijas tīklu izbūve Rūjienā</t>
  </si>
  <si>
    <t>Sekmēta pieslēgumu izbūve pie esošiem centralizētiem kanalizācijas tīkliem.</t>
  </si>
  <si>
    <t>SAM 5.3.1.</t>
  </si>
  <si>
    <t xml:space="preserve">“Veicināt ilgtspējīgu ūdenssaimniecību” </t>
  </si>
  <si>
    <t>Centralizētā ūdensvada izbūve Rūjienā</t>
  </si>
  <si>
    <t>Izveidots interaktīvs un izglītojošs parks pie Kocēnu estrādes</t>
  </si>
  <si>
    <t>Summa KOPĀ indikatīvi, EUR</t>
  </si>
  <si>
    <t>t.sk. PAŠV., EUR</t>
  </si>
  <si>
    <t>VALSTS, EUR</t>
  </si>
  <si>
    <t>CITI, EUR</t>
  </si>
  <si>
    <t>ES fondi, EUR</t>
  </si>
  <si>
    <r>
      <t>ES programmas Environment and Climate Action (LIFE) projekts “Dabā balstītu un viedo risinājumu portfeļa izstrāde un demonstrēšana pilsētu klimata noturības uzlabošanai Latvijā un Igaunijā”</t>
    </r>
    <r>
      <rPr>
        <i/>
        <sz val="10"/>
        <color theme="1"/>
        <rFont val="Arial"/>
        <family val="2"/>
        <charset val="186"/>
      </rPr>
      <t xml:space="preserve"> </t>
    </r>
    <r>
      <rPr>
        <i/>
        <sz val="8"/>
        <color theme="1"/>
        <rFont val="Arial"/>
        <family val="2"/>
        <charset val="186"/>
      </rPr>
      <t>(“Developing and deminstrating portfolio of nature based and smart solutions for improving urban climate resilience in Latvia and Estonia“)</t>
    </r>
  </si>
  <si>
    <t>Nojaukts esošais, vidi degradējošais tornis valsts nozīmes arheoloģijas pieminekļa “Zilais kalns ar Upurakmeni - kulta vieta un viduslaiku kapsēta” teritorijā (valsts aizs. Nr. 2455);
uzbūvēts jauns skatu tornis, labiekārtots ceļa un taku segums un atpūtas vietas infrastruktūra dabas liegumā “Zilaiskalns”.</t>
  </si>
  <si>
    <t>valsts</t>
  </si>
  <si>
    <t>citi</t>
  </si>
  <si>
    <t>ES fondi</t>
  </si>
  <si>
    <t>Kopā, EUR</t>
  </si>
  <si>
    <t>Pašvaldība (AP, ZSAN)</t>
  </si>
  <si>
    <t>Izstrādāts Skaņākalna dabas parka attīstības plāns. Apmeklētājiem nodrošināta un attīstīta Skaņākalna infrastruktūra</t>
  </si>
  <si>
    <t>Rūpnieciskas teritorijas izveide Mazsalacas bijušajā “Zivju cehā”</t>
  </si>
  <si>
    <t>Naukšēnu vidusskolas internāta rekonstrukcija (jumta maiņa, fasāde, pārplānošana)</t>
  </si>
  <si>
    <t>Dikļu PII "Cielaviņa" Zilākalnā automašīnu stāvlaukuma būvniecība</t>
  </si>
  <si>
    <t>Izbūvēts automašīnu stāvlaukums pie PII Kultūras ielā 1, Zilākalnā bernu drošībai</t>
  </si>
  <si>
    <t>Bijušajā skolas ēkā Dauguļos atjaunota un sakārtota ēka citai pašvaldības funkcijai.</t>
  </si>
  <si>
    <t>Gājēju ietvju izbūve Rubenes un Bērzaines ciemos</t>
  </si>
  <si>
    <t>Sēļu muižas kā vienota kompleksa attīstība un kultūras mantojuma vērtības saglabāšana</t>
  </si>
  <si>
    <t>Pašvaldība (TP, AP, KP, Mazsalacas apvienība, Sēļu tautas nams)</t>
  </si>
  <si>
    <t>Automodelisma trases Brīvības ielā 7a, Rūjienā energoefektivitātes paaugstināšana</t>
  </si>
  <si>
    <t>Izstrādāti būvprojekti, veikta zemes ierīcība, izbūvētas jaunas ielas uzņēmējdarbības vajadzībām un iedzīvotāju ērtībai (Pilātos, Rencēnos, Zilākalnā u.c.).</t>
  </si>
  <si>
    <t>Jaunu ielu būvniecība</t>
  </si>
  <si>
    <t>Zaļās industriālās teritorijas sagatavošana Valmiermuižā</t>
  </si>
  <si>
    <t>Katlu mājas pārbūve Valmieras pagastā, Valmiermuižā (pie Valmieras cietuma), siltumtrase</t>
  </si>
  <si>
    <t>Mainīts pašvaldības īpašuma ēkas Valmieras ielā 5, Matīšos izmantošanas mērķis.
Izstrādāta izmantošanas koncepcija.
Veikta pārbūve.</t>
  </si>
  <si>
    <t>Pie esošajiem tīkliem papildu izbūves laikā sekmēta pieslēgumu izbūve vēl vismaz 333 iedz., tīklu izbūve (~12 km),  lai nodrošinātu decentralizēto risinājumu apmēru &lt; 2% aglomerācijas iedzīvotāju. </t>
  </si>
  <si>
    <t>Izstrādāta izpēte Matīšu centralizētās ūdensapgādes sistēmas un centralizētās sadzīves kanalizācijas sistēmas paplašināšanai un finansējuma piesaistes iespējām</t>
  </si>
  <si>
    <t xml:space="preserve">Distanču slēpošanas trases ierīkošana pie Baiļiem Kauguru pagastā </t>
  </si>
  <si>
    <t>Senioru aprūpes pakalpojumu centra izveide Dauguļu skolā</t>
  </si>
  <si>
    <t>Pašvaldības, privātais finansējums</t>
  </si>
  <si>
    <t>Pašvaldība, ūdenssaimniecības SPS (SIA “Valmieras ūdens”)</t>
  </si>
  <si>
    <t>Pašvaldība (AP, SLP, NĪAP, Mazsalacas, Rūjienas, Kocēnu, Naukšēnu apvienību pārvaldes)</t>
  </si>
  <si>
    <t>Pakalpojumu infrastruktūras attīstība deinstitucionalizācijas plāna īstenošanai Vaidavas ciemā</t>
  </si>
  <si>
    <t>Vaidavas ciemā izveidota sabiedrībā balstītu sociālo pakalpojumu pieejamība dzīvesvietā personām ar invaliditāti un bērniem, izveidota infrastruktūra deinstitucionalizācijas plāna īstenošanai:
Dienas  aprūpes centrs personām ar garīga rakstura traucējumiem (8 personām);
Grupu dzīvokļi (14 personām);
Specializētās darbnīcas (8 personām)</t>
  </si>
  <si>
    <t>Deinstitucionalizācijas plāna īstenošanai Mazsalacā izveidoti grupu dzīvokļi Parka ielā 9 Mazsalacā pilngadīgām personām ar garīga rakstura traucējumiem (13 personām), dienas aprūpes centra pakalpojums pilngadīgām personām ar garīga rakstura traucējumiem un sociālās rehabilitācijas pakalpojumu saņemšanas centrs bērniem ar funkcionāliem traucējumiem Parka ielā 31 Mazsalacā (11 personām).</t>
  </si>
  <si>
    <t>Mazsalacas vidusskolas stadiona atjaunošana</t>
  </si>
  <si>
    <t>SAM 4.2.1.</t>
  </si>
  <si>
    <t>Mūrmuižas, Kauguru un Līču ciemu  ūdenssaimniecības attīstība</t>
  </si>
  <si>
    <t>Izstrādāts Mūrmuižas, Kauguru, Līču ciemu ūdenssaimniecības attīstības tehniski ekonomiskais izvērtējums un veikta būvniecība</t>
  </si>
  <si>
    <t>Trikātas, Vāles un Ūdriņu ciemu ūdenssaimniecības attīstība</t>
  </si>
  <si>
    <t>Izstrādāts Trikātas, Vāles un Ūdriņu ciemu ūdenssaimniecības attīstības tehniski ekonomiskais izvērtējums un veikta būvniecība</t>
  </si>
  <si>
    <t>Sociālās uzņēmējdarbības atbalsta sistēmas izveides projekts</t>
  </si>
  <si>
    <t>Izveidots plāns un atbalsta sistēma sociālās uzņēmējdarbības veicināšanai un sociālo uzņēmumu atbalstam. Realizēts sociālās uzņēmējdarbības pirmsinkubators un akselerators/inkubators, kā rezultātā izveidojušies jauni sociālie uzņēmumi un tiek nodarbināti cilvēki ar garīga rakstura traucējumiem un inavliditāti. Attīstīts Vaidavas sociālās uzņēmējdarbības centrs. Atbalstīti uzņēmumi un NVO, piemēram, Bites bode u.c.</t>
  </si>
  <si>
    <t>Pašvaldība (AP, SLP, VAA), NVO</t>
  </si>
  <si>
    <t>Interreg, ESF</t>
  </si>
  <si>
    <t>Talantu piesaistes programma</t>
  </si>
  <si>
    <t>Pašvaldība (VAA, AP, IP, ZUSAN, KPUAN, VPRĪ)</t>
  </si>
  <si>
    <t>pašvaldības, ESF, ERAF, Interreg</t>
  </si>
  <si>
    <t>t.sk.   pašvaldības</t>
  </si>
  <si>
    <t xml:space="preserve">attīstības programma </t>
  </si>
  <si>
    <t>Investīciju plāns</t>
  </si>
  <si>
    <t>Pasūtītājs:</t>
  </si>
  <si>
    <t>Izstrādātājs:</t>
  </si>
  <si>
    <t>SIA “Grupa93”</t>
  </si>
  <si>
    <t>Reģistrācijas Nr. 50103129191</t>
  </si>
  <si>
    <t>Torņa iela 4, IIC-202, Rīga, LV-1050</t>
  </si>
  <si>
    <t>info@g93.lv</t>
  </si>
  <si>
    <t>www.g93.lv</t>
  </si>
  <si>
    <t xml:space="preserve">Valmieras novada </t>
  </si>
  <si>
    <t>Valmieras novada pašvaldība</t>
  </si>
  <si>
    <t>Reģistrācijas Nr. 90000043403</t>
  </si>
  <si>
    <t>Lāčplēša iela 2, Valmiera, Valmieras novads, LV- 4201</t>
  </si>
  <si>
    <t>www.valmierasnovads.lv</t>
  </si>
  <si>
    <t>Valmiera, 2022</t>
  </si>
  <si>
    <t>Saīsinājumi</t>
  </si>
  <si>
    <t>pirmsskolas izglītības iestāde</t>
  </si>
  <si>
    <t>SPS</t>
  </si>
  <si>
    <t>TIC</t>
  </si>
  <si>
    <t>Vides aizsardzības un reģionālās attīstības ministrija</t>
  </si>
  <si>
    <t>AER</t>
  </si>
  <si>
    <t>Atjaunīgie energoresursi</t>
  </si>
  <si>
    <t>ALTUM</t>
  </si>
  <si>
    <t>AS "Attīstības finanšu institūcija Altum"</t>
  </si>
  <si>
    <t>Atveseļošanas un noturības mehānisms</t>
  </si>
  <si>
    <t>AP</t>
  </si>
  <si>
    <t>Valmieras novada pašvaldības Attīstības pārvalde</t>
  </si>
  <si>
    <t>AS</t>
  </si>
  <si>
    <t>akciju sabiedrība</t>
  </si>
  <si>
    <t>ATR</t>
  </si>
  <si>
    <t>pašvaldību administratīvi teritoriālā reforma, kas ar 2021. gada 1. jūliju Latvijā izveido jaunu pašvaldību administratīvo iedalījumu, tostarp Valmieras novadu</t>
  </si>
  <si>
    <t>BNAI</t>
  </si>
  <si>
    <t>bioloģiskās notekūdeņu attīrīšanas iekārtas</t>
  </si>
  <si>
    <t>CE</t>
  </si>
  <si>
    <t>cilvēka ekvivalents</t>
  </si>
  <si>
    <t>CKS</t>
  </si>
  <si>
    <t>centralizētā kanalizācijas sistēma</t>
  </si>
  <si>
    <t>CSS</t>
  </si>
  <si>
    <t>centralizētā siltumapgādes sistēma</t>
  </si>
  <si>
    <t>CŪS</t>
  </si>
  <si>
    <t>centralizētā ūdensapgādes sistēma</t>
  </si>
  <si>
    <t>DPKAC</t>
  </si>
  <si>
    <t>Valmieras novada pašvaldības Dokumentu pārvaldības un klientu apkalpošanas centrs</t>
  </si>
  <si>
    <t>EDIC</t>
  </si>
  <si>
    <t>Eiropas Digitālo inovāciju centrs</t>
  </si>
  <si>
    <t>Ekonomikas ministrija</t>
  </si>
  <si>
    <t>ES</t>
  </si>
  <si>
    <t>Eiropas Savienība</t>
  </si>
  <si>
    <t>IKT</t>
  </si>
  <si>
    <t>informācijas un komunikācijas tehnoloģijas</t>
  </si>
  <si>
    <t>IP</t>
  </si>
  <si>
    <t>Valmieras novada pašvaldības Izglītības pārvalde</t>
  </si>
  <si>
    <t>ITC</t>
  </si>
  <si>
    <t>Valmieras novada pašvaldības Informācijas tehnoloģiju centrs</t>
  </si>
  <si>
    <t>Izglītības un zinātnes ministrija</t>
  </si>
  <si>
    <t>Kultūras ministrija</t>
  </si>
  <si>
    <t>KP</t>
  </si>
  <si>
    <t>Valmieras novada pašvaldības Kultūras pārvalde</t>
  </si>
  <si>
    <t>KPUAN</t>
  </si>
  <si>
    <t>Valmieras novada pašvaldības Kapitāla pārvaldības un uzņēmējdarbības atbalsta nodaļa</t>
  </si>
  <si>
    <t>LDz</t>
  </si>
  <si>
    <t>VAS “Latvijas Dzelzceļš”</t>
  </si>
  <si>
    <t>Labklājības ministrija</t>
  </si>
  <si>
    <t>LVC</t>
  </si>
  <si>
    <t>AS “Latvijas Valsts ceļi”</t>
  </si>
  <si>
    <t>NĪAP</t>
  </si>
  <si>
    <t>Valmieras novada pašvaldības Nekustamā īpašuma apsaimniekošanas pārvalde</t>
  </si>
  <si>
    <t>NKMP</t>
  </si>
  <si>
    <t>Nacionālā kultūras mantojuma pārvalde</t>
  </si>
  <si>
    <t>NVO</t>
  </si>
  <si>
    <t>nevalstiskās organizācijas</t>
  </si>
  <si>
    <t>SAM</t>
  </si>
  <si>
    <t>specifiskais atbalsta mērķis (noteikts Eiropas Savienības kohēzijas politikas programmā 2021.–2027.gadam)</t>
  </si>
  <si>
    <t>SEG</t>
  </si>
  <si>
    <t>siltumnīcefekta gāzes</t>
  </si>
  <si>
    <t>SLP</t>
  </si>
  <si>
    <t>Valmieras novada pašvaldības Sociālo lietu pārvalde</t>
  </si>
  <si>
    <t>SP</t>
  </si>
  <si>
    <t>Valmieras novada pašvaldības Sporta pārvalde</t>
  </si>
  <si>
    <t>sabiedrisko pakalpojumu sniedzējs</t>
  </si>
  <si>
    <t>TEN-T</t>
  </si>
  <si>
    <r>
      <t>Eiropas transporta tīkls (</t>
    </r>
    <r>
      <rPr>
        <i/>
        <sz val="12"/>
        <color theme="1"/>
        <rFont val="Calibri"/>
        <family val="2"/>
        <charset val="186"/>
      </rPr>
      <t>angļu val. – Trans-European Transport Network</t>
    </r>
    <r>
      <rPr>
        <sz val="12"/>
        <color theme="1"/>
        <rFont val="Calibri"/>
        <family val="2"/>
        <charset val="186"/>
      </rPr>
      <t>)</t>
    </r>
  </si>
  <si>
    <t>tūrisma informācijas centrs</t>
  </si>
  <si>
    <t>TP</t>
  </si>
  <si>
    <t>Valmieras novada pašvaldības Tūrisma pārvalde</t>
  </si>
  <si>
    <t>VAA</t>
  </si>
  <si>
    <t>biedrība “Valmieras attīstības aģentūra”</t>
  </si>
  <si>
    <t>VNĪ</t>
  </si>
  <si>
    <t>VAS “Valsts nekustamie īpašumi”</t>
  </si>
  <si>
    <t>VPVKAC</t>
  </si>
  <si>
    <t>Valsts un pašvaldību vienotais klientu apkalpošanas centrs</t>
  </si>
  <si>
    <t>VRG</t>
  </si>
  <si>
    <t>vietējā rīcības grupa</t>
  </si>
  <si>
    <t>VPR</t>
  </si>
  <si>
    <t>Vidzemes plānošanas reģions</t>
  </si>
  <si>
    <t>VPRī</t>
  </si>
  <si>
    <t>Valmieras novada pašvaldības pārstāvniecība Rīgā</t>
  </si>
  <si>
    <t>VT</t>
  </si>
  <si>
    <t>Valmieras tehnikums</t>
  </si>
  <si>
    <t>ZSAN</t>
  </si>
  <si>
    <t>Valmieras novada pašvaldības Zīmolvedības un sabiedrisko attiecību nodaļa</t>
  </si>
  <si>
    <t>Pašvaldība (DPKAC, VPKAC)</t>
  </si>
  <si>
    <t>Pašvaldība (Kocēnu apvienības pārvalde, AP, TP), DAP, LVM, VMD</t>
  </si>
  <si>
    <r>
      <t xml:space="preserve">Ziemeļvidzemes pamatskolas Veļķu muižas ēkā Vaidavā </t>
    </r>
    <r>
      <rPr>
        <b/>
        <sz val="9"/>
        <color theme="1"/>
        <rFont val="Arial"/>
        <family val="2"/>
        <charset val="186"/>
      </rPr>
      <t>energoefektivitātes</t>
    </r>
    <r>
      <rPr>
        <b/>
        <sz val="10"/>
        <color theme="1"/>
        <rFont val="Arial"/>
        <family val="2"/>
        <charset val="186"/>
      </rPr>
      <t xml:space="preserve"> uzlabošana</t>
    </r>
  </si>
  <si>
    <t>Pašvaldība, ūdenssaimniecības SPS</t>
  </si>
  <si>
    <t>Ūdenssaimniecības SPS (SIA “Valmieras ūdens”)</t>
  </si>
  <si>
    <t>Siltumsaimniecības SPS</t>
  </si>
  <si>
    <t>Pašvaldība (KPUAN, VAA), SPS</t>
  </si>
  <si>
    <t>VP1</t>
  </si>
  <si>
    <t>Mājoklis</t>
  </si>
  <si>
    <t>RV1</t>
  </si>
  <si>
    <t>RV2</t>
  </si>
  <si>
    <t>VP2</t>
  </si>
  <si>
    <t>VP3</t>
  </si>
  <si>
    <t>RV3</t>
  </si>
  <si>
    <t>RV4</t>
  </si>
  <si>
    <t>RV5</t>
  </si>
  <si>
    <t>RV6</t>
  </si>
  <si>
    <t>Vidējas termiņa prioritāte (VP)</t>
  </si>
  <si>
    <t>Rīcību virziens (RV)</t>
  </si>
  <si>
    <t>Uzdevums (U)</t>
  </si>
  <si>
    <t>Apzīmējums investīciju plānā</t>
  </si>
  <si>
    <t>Uzdevuma kopsavilkums</t>
  </si>
  <si>
    <t>Izglītība, talanti</t>
  </si>
  <si>
    <t>Atkritumi</t>
  </si>
  <si>
    <t>ĪADT</t>
  </si>
  <si>
    <t>Izglītība, nodarbinātība</t>
  </si>
  <si>
    <t>Kultūra, radošums</t>
  </si>
  <si>
    <t>Sports</t>
  </si>
  <si>
    <t>Sociālais darbs, veselība</t>
  </si>
  <si>
    <t>Jaunatne</t>
  </si>
  <si>
    <t>Pilsoniskā līdzdalība</t>
  </si>
  <si>
    <t>Mobilitāte</t>
  </si>
  <si>
    <t>Inženiertehniskā infrastruktūra</t>
  </si>
  <si>
    <t>Dzīvojamais fonds</t>
  </si>
  <si>
    <t>Drošība</t>
  </si>
  <si>
    <t>Daba, kultūrvēsture</t>
  </si>
  <si>
    <t>Pašvaldības pārvaldība</t>
  </si>
  <si>
    <t>Industrializācija</t>
  </si>
  <si>
    <t>un</t>
  </si>
  <si>
    <t>modernizācija</t>
  </si>
  <si>
    <t>Augstās tehnoloģijas, viedā specializācija</t>
  </si>
  <si>
    <t>MVU, mikrouzņēmumi, mājražotāji</t>
  </si>
  <si>
    <t>MVU</t>
  </si>
  <si>
    <t>Mazie un vidējie uzņēmumi</t>
  </si>
  <si>
    <t xml:space="preserve">1-1 </t>
  </si>
  <si>
    <t>1-2</t>
  </si>
  <si>
    <t>1-3</t>
  </si>
  <si>
    <t>1-4</t>
  </si>
  <si>
    <t>1-5</t>
  </si>
  <si>
    <t>1-5-1</t>
  </si>
  <si>
    <t>1-5-2</t>
  </si>
  <si>
    <t>Skolu tīkls, pedogogi</t>
  </si>
  <si>
    <t>Skolu sadarbības partneri</t>
  </si>
  <si>
    <t>2-1</t>
  </si>
  <si>
    <t>Augstskolas, talanti</t>
  </si>
  <si>
    <t>Vispārējā un interešu izglītība</t>
  </si>
  <si>
    <t>2-2</t>
  </si>
  <si>
    <t>2-3</t>
  </si>
  <si>
    <t>1-1</t>
  </si>
  <si>
    <t>Sabiedrības iesaiste kultūras procesos</t>
  </si>
  <si>
    <t>Kultūras mantojums</t>
  </si>
  <si>
    <t>Sociālie pakalpojumi (invaliditāte)</t>
  </si>
  <si>
    <t>Sociālie pakalpojumi (veci cilvēki)</t>
  </si>
  <si>
    <t>Sociālie pakalpojumi (NVO sadarbība, izpētes)</t>
  </si>
  <si>
    <t>Vidzemes slimnīca</t>
  </si>
  <si>
    <t>Ģimenes ārsti</t>
  </si>
  <si>
    <t>3-1</t>
  </si>
  <si>
    <t>Ģimenes ar bērniem</t>
  </si>
  <si>
    <t>3-2</t>
  </si>
  <si>
    <t>Bērnu tiesības</t>
  </si>
  <si>
    <t>Aktīva sabiedrība, vietējās kopienas</t>
  </si>
  <si>
    <t>TEN-T autoceļu sasniedzamība</t>
  </si>
  <si>
    <t>Novada un Igaunijas autoceļu sasniedzamība</t>
  </si>
  <si>
    <t>Dzelzceļš</t>
  </si>
  <si>
    <t>Lauku autoceļi</t>
  </si>
  <si>
    <t>Pilsētu un ciemu ielas</t>
  </si>
  <si>
    <t>Sabiedriskais transports, mobilitātes pakalpojumi</t>
  </si>
  <si>
    <t>Gājēju un velo infrastruktūra apdzīvotās vietās</t>
  </si>
  <si>
    <t>Gājēju un velo maršruti</t>
  </si>
  <si>
    <t>2-4</t>
  </si>
  <si>
    <t>3-3</t>
  </si>
  <si>
    <t>Elektrouzlāde</t>
  </si>
  <si>
    <t>4</t>
  </si>
  <si>
    <t>Sakari</t>
  </si>
  <si>
    <t>1-1-1</t>
  </si>
  <si>
    <t>1-1-2</t>
  </si>
  <si>
    <t>1-1-3</t>
  </si>
  <si>
    <t>1-1-4</t>
  </si>
  <si>
    <t>Ūdenssaimniecība aglomerācijā ar CE mazāku par 2 000</t>
  </si>
  <si>
    <t>Ūdenssaimniecības pieslēgumu veicināšana</t>
  </si>
  <si>
    <t>Decentralizētā ūdenssaimniecība</t>
  </si>
  <si>
    <t>1-1-5</t>
  </si>
  <si>
    <t>1-1-6</t>
  </si>
  <si>
    <t>1-1-7</t>
  </si>
  <si>
    <t>Kanalizācijas kotekūdeņu dūņas</t>
  </si>
  <si>
    <t>Viedie risinājumi ūdenssaimniecībā</t>
  </si>
  <si>
    <t>Lietus ūdens, meliorācijas sistēmas</t>
  </si>
  <si>
    <t>Klimata pielāgošanās (LŪ)</t>
  </si>
  <si>
    <t>LŪ</t>
  </si>
  <si>
    <t>lietus ūdeņi</t>
  </si>
  <si>
    <t>1-3-1</t>
  </si>
  <si>
    <t>1-3-2</t>
  </si>
  <si>
    <t>Klimata pielāgošanās (plūdu riski)</t>
  </si>
  <si>
    <t>AER attīstība (izpētes, koncepcijas)</t>
  </si>
  <si>
    <t>Pašvaldības energoefektivitātes politika</t>
  </si>
  <si>
    <t>3</t>
  </si>
  <si>
    <t>Esošais dzīvojamais fonds</t>
  </si>
  <si>
    <t>Mājokļa finanšu instrumenti</t>
  </si>
  <si>
    <t>Jauni mājokļi</t>
  </si>
  <si>
    <t>Civilā aizsardzība, noziedzība</t>
  </si>
  <si>
    <t xml:space="preserve">AER </t>
  </si>
  <si>
    <t>Brīvprātīge ugunsdzēsēji</t>
  </si>
  <si>
    <t>Zaļās zonas pilsētās, ciemos</t>
  </si>
  <si>
    <t>Ūdeņi, pludmales</t>
  </si>
  <si>
    <t>īpaši aizsargājamā dabas teritorija</t>
  </si>
  <si>
    <t>Valsts aizsargājamie kultūras pieminekļi</t>
  </si>
  <si>
    <t>Pilsētvides kultūras identitāte</t>
  </si>
  <si>
    <t>Pašvaldības komunikācija</t>
  </si>
  <si>
    <t>Pašvaldības e-pakalpojumi</t>
  </si>
  <si>
    <t>4-1</t>
  </si>
  <si>
    <t>Partneri no nacionālā līmeņa</t>
  </si>
  <si>
    <t>4-2</t>
  </si>
  <si>
    <t>Vidzemes reģiona sadarbība</t>
  </si>
  <si>
    <t>Starptautiskā sadarbība</t>
  </si>
  <si>
    <t>4-3</t>
  </si>
  <si>
    <t>5-1</t>
  </si>
  <si>
    <t>Zīmolvedības tēls</t>
  </si>
  <si>
    <t>5-2</t>
  </si>
  <si>
    <t>5-3</t>
  </si>
  <si>
    <t>Valmieras novada popularizēšana</t>
  </si>
  <si>
    <t>Zīmolvedības izcilības pasākumi</t>
  </si>
  <si>
    <t>Industriālie parki</t>
  </si>
  <si>
    <t>Viedā specializācija, speciālisti</t>
  </si>
  <si>
    <t>Uzņēmumu starptautiskie tīkli</t>
  </si>
  <si>
    <t>Lietišķās zinātnes sasaiste ar uzņēmējdarbību</t>
  </si>
  <si>
    <t>Karjeras izglītība, jauni speciālisti</t>
  </si>
  <si>
    <t>No vietējiem produktiem ražojošie uzņēmumi</t>
  </si>
  <si>
    <t>Uzņēmumu digitalizācija</t>
  </si>
  <si>
    <t>Pašvaldības pilna cikla e-vide uzņēmumiem</t>
  </si>
  <si>
    <t>2-5</t>
  </si>
  <si>
    <t>Tradicionālā lauksaimniecība</t>
  </si>
  <si>
    <t>Kūdras resursu izpēte</t>
  </si>
  <si>
    <t>Degradētās teritorijas</t>
  </si>
  <si>
    <t>Bioloģiskā saimniekošana</t>
  </si>
  <si>
    <t>Tūrisma galamērķi</t>
  </si>
  <si>
    <t>Ekotūrisms</t>
  </si>
  <si>
    <t>Attīstības programmas prioritāšu, rīcības virzienu,</t>
  </si>
  <si>
    <t>uzdevumu apzīmējumi</t>
  </si>
  <si>
    <t>Izbūvēts asfaltēts ceļš pašvaldībai piederošā zemes īpašumā Kocēnu centrā (apkārt pļavai) ar mākslīgi veidotu reljefu skrituļošanai, rollerslēpošanai un ziemā – slēpošanai.</t>
  </si>
  <si>
    <t>Deinstitucionalizācijas projekta ietvaros izveidoti:
Dienas aprūpes centrs personām ar garīga rakstura traucējumiem (40 personām);
Specializētās darbnīcas (20 personām);
Dienas centrs bērniem ar funkcionāliem traucējumiem (20 personām);
Grupu dzīvokļi (16 personām).</t>
  </si>
  <si>
    <t>Ielu tīkla attīstība starp Krasta un Vanagu ielām Valmiermuižā</t>
  </si>
  <si>
    <t>Apzināta gājēju un velosipēdu infrastruktūras esamība un stāvoklis valsts un pašvaldību ceļu nodalījuma joslās un ielu sarkanajās līnijās;
Izstrādāts Valmieras pilsētas veloinfrastruktūras attīstības plāns, nosakot galveno velosavienojumus pilsētā un ar piepilsētas teritorijām (savienots velo tīkls);
Izstrādāts Valmieras novada veloplāns, ņemot vērā valsts mikromobilitātes plānu un detalizējot velo infrastruktūru novada pilsētās un ciemos.
Izvērtētas potenciālās teritorijas transportmijas punktu infrastruktūras izbūvei (stāvlaukumi, piekļuves ceļi, nepieciešamie mobilitātes pakalpojumi, sasaiste ar sabiedrisko transportu.</t>
  </si>
  <si>
    <t>Velo un gājēju ceļa izbūve no autoceļa A3 uz “Pilātu” ciemu</t>
  </si>
  <si>
    <t>Gājēju un velosipēdistu ceļa izbūve posmā no Lucas ielas 2, Valmierā līdz estrādei</t>
  </si>
  <si>
    <t>Pašvaldība, ūdenssaimniecības SPS (SIA “Kocēnu komunālā saimniecība”)</t>
  </si>
  <si>
    <t>Mērķis - izstrādāt, pārbaudīt un popularizēt jaunu metodoloģiju ikdienas pieļaujamo piesārņotāju maksimālo slodžu noteikšanai, lai samazinātu barības vielu slodzi Rīgas jūras līcī. 
Attīrīšanas iekārtu dzīvojamai ēkai Dakstos atjaunošana. 
Līdzdalība ESTLAT projekta “Diennaktī maksimāli pieļaujamās piesārņojuma slodzes uz Rīgas jūras līci (Daily Allowable Maximum Loads to decrease nutrient load to the Gulf of Riga”)” īstenošanā.</t>
  </si>
  <si>
    <t>Apzināti lietus un pavasara plūdu draudi Strenču pilsētā;
Ieviesti Strenču pilsētas lietus ūdens kanalizācijas sistēmas noslodzes mazināšanas pasākumi.</t>
  </si>
  <si>
    <t>Pašvaldība (NĪAP, AP, Kocēnu apvienības pārvalde)</t>
  </si>
  <si>
    <t>Uzskaitīti un sistematizēti nepieciešamo norāžu veidi (ielu norādes, norādes un mājām lauku teritorijās, norādes uz tūrisma objektiem).
Ieviesta vienota norāžu zīmju sistēma.</t>
  </si>
  <si>
    <t>Veikta izpēte, lai ierīkotu dzīvnieku kapsētu.</t>
  </si>
  <si>
    <t>Saglabātas un atjaunotas Valmieras novada muižas.</t>
  </si>
  <si>
    <t>Sakārtots publiskās infrastruktūras objekts.</t>
  </si>
  <si>
    <t>12 jaunu VPVKAC izveide</t>
  </si>
  <si>
    <t>Iegādāti un izvietoti LED ekrāni novada pilsētās informācijas publicēšanai (ar saules baterijām, ar kustību sensoriem).</t>
  </si>
  <si>
    <t>Realizētas karjeras informācijas, karjeras izglītības un karjeras konsultāciju aktivitātes Valmieras novadā, t.sk. vasaras nodarbinātības programmas.</t>
  </si>
  <si>
    <t>Jauniešu uzņēmējspējas veicināšana</t>
  </si>
  <si>
    <t>Nodrošināts atbalsts mācību uzņēmumiem, skolēnu uzņēmējspējas paaugstināšanai (Junior Achievement līgums)</t>
  </si>
  <si>
    <t>Izveidota laikmetīgās mākslas telpa “Kurtuve” laikmetīgās mākslas un radošo procesu pieejamības nodrošināšanai, starpnozaru iniciatīvām, starptautiskās sadarbības kultūras jomā attīstībai.</t>
  </si>
  <si>
    <t>Laikmetīgās mākslas telpas “Kurtuve” izveide</t>
  </si>
  <si>
    <t>Pašvaldība (KP, AP), VNĪ, KM</t>
  </si>
  <si>
    <t>Redakcija 2.1</t>
  </si>
  <si>
    <t xml:space="preserve">Mazsalacas pilsētas PII “Dārziņš” pārvietošana </t>
  </si>
  <si>
    <t>Sociālās aprūpes centra izveide Mazsalacā</t>
  </si>
  <si>
    <t>Pašvaldība (AP, SLP, Mazsalacas apvienības pārvalde)</t>
  </si>
  <si>
    <t>2025-2026</t>
  </si>
  <si>
    <t>Pašvaldība,  ES finansējums</t>
  </si>
  <si>
    <t>Pielāgotas telpas uzņēmējdarbības, kopstrādes vajadzībām, piemēram, kopstrādes telpas ("Atvērtā garāža");
Degradētu pilsētas centru sakārtošana, piemēram, bij.linu fabrikas būves Mazsalacā.</t>
  </si>
  <si>
    <t>Veikta Ausekļa pamatskolas pārcelšanas no Burtnieku pagasta uz Burtnieku ciemu izvērtēšana, tehniskā projekta izstrāde izvēlēto telpu piemērošanai skolas vajadzībām.
Mācību procesa nodrošināšanai nepieciešamo telpu atjaunošana, mēbeļu iegāde un virtuves bloka aprīkojuma uzlabošana, sporta zāles izbūve.</t>
  </si>
  <si>
    <t>Mazsalacas kultūras centra pārbūve un paplašināšana</t>
  </si>
  <si>
    <t>Viedās mobilitātes centrs satiksmei bez CO2” (SMH)</t>
  </si>
  <si>
    <t>Samazinātas pilsētas satiksmes CO2 emisijas, pārveidojot sabiedriskā transporta tīklu un mudinot iedzīvotājus mainīt pārvietošanās paradumus, izvēloties klimatam draudzīgākas alternatīvas.</t>
  </si>
  <si>
    <t>Pašvaldība (AP), VTU</t>
  </si>
  <si>
    <t xml:space="preserve">Primārās enerģijas patēriņa samazināšana dzeramā ūdens sagatavošanas un piegādes tehnoloģiskajā ķēdē.
Energoefektīvu tehnoloģisko iekārtu iegāde un uzstādīšana Valmieras ūdens sūkņu stacijās. </t>
  </si>
  <si>
    <t>Paplašināta centralizētās kanalizācijas sistēma 12,16 km līdz vēl 790 iedzīvotājiem, lai sasniegtu 98% centralizēto kanalizācijas tīklu pieejamību.
Pie esošajiem tīkliem papildu izbūves laikā sekmēta pieslēgumu izbūve vēl vismaz 333 iedz, 11,92 km,  lai nodrošinātu decentralizēto risinājumu apmēru &lt; 2% aglomerācijas iedzīvotāju.</t>
  </si>
  <si>
    <t>Izstrādāta izpēte Lizdēnu CŪS un CKS paplašināšanai 0,4 km garā posmā līdz 14 mājsaimniecībām un finansējuma piesaistes iespējām, veikta būvniecība.</t>
  </si>
  <si>
    <t>Veikta Kocēnu centralizētās ūdensapgādes sistēmas paplašināšana, izbūvējot 1,0 km ūdensvadu, un esošā ūdensvada rekonstrukcija 1,0 km garā posmā (Kocēnos, (izņemot apbūvi starp apvedceļu un pilsētu);
Veikta Kocēnu centralizētās sadzīves kanalizācijas sistēmas paplašināšana, izbūvējot 1,0 km kanalizācijas vadu, un rekonstruēts esošais kanalizācijas vads (1,0 km) (apbūve starp apvedceļu un pilsētu ir iekļauta SIA “Valmieras ūdens” Valmieras ūdensapgādes un notekūdeņu aglomerācijas paplašinātajās robežās).</t>
  </si>
  <si>
    <t>Veikta Naukšēnu katlu mājas rekonstrukcija.
Samazināts primārās enerģijas patēriņš Naukšēnu siltumapgādes sistēmā.</t>
  </si>
  <si>
    <t>Finans. (apz.)2</t>
  </si>
  <si>
    <t>Finans. (apz.)3</t>
  </si>
  <si>
    <t>ANO m</t>
  </si>
  <si>
    <t>Atbilstība ANO mērķiem</t>
  </si>
  <si>
    <t>1, 4</t>
  </si>
  <si>
    <t>1., 4., 10.</t>
  </si>
  <si>
    <t>1.,3.,4.,10.</t>
  </si>
  <si>
    <t>1.,4.,10.</t>
  </si>
  <si>
    <t>1.,3.,4.</t>
  </si>
  <si>
    <t>4.,17.</t>
  </si>
  <si>
    <t>3.</t>
  </si>
  <si>
    <t>1.,10.</t>
  </si>
  <si>
    <t>5.,10.,17.</t>
  </si>
  <si>
    <t>7.,11.,13.</t>
  </si>
  <si>
    <t>Valsts autoceļi novadā</t>
  </si>
  <si>
    <t>Pašvaldības autoceļi</t>
  </si>
  <si>
    <t>11.</t>
  </si>
  <si>
    <t>13.</t>
  </si>
  <si>
    <t>6.,11.</t>
  </si>
  <si>
    <t>6.,11.,13.</t>
  </si>
  <si>
    <t>1.,3.,11.</t>
  </si>
  <si>
    <t>11.,13.</t>
  </si>
  <si>
    <t>1.,11.</t>
  </si>
  <si>
    <t>16.</t>
  </si>
  <si>
    <t>11.,14.,15.</t>
  </si>
  <si>
    <t>14.</t>
  </si>
  <si>
    <t>15.</t>
  </si>
  <si>
    <t>11.,15.</t>
  </si>
  <si>
    <t>16.,17.</t>
  </si>
  <si>
    <t>17.</t>
  </si>
  <si>
    <t>8.,9.</t>
  </si>
  <si>
    <t>2.,8.,9.,12.</t>
  </si>
  <si>
    <t>9.</t>
  </si>
  <si>
    <t>2.</t>
  </si>
  <si>
    <t>8.</t>
  </si>
  <si>
    <t>8.,14.</t>
  </si>
  <si>
    <t>Soc. pak. (invaliditāte)</t>
  </si>
  <si>
    <t>Soc. pak. (veci cilvēki)</t>
  </si>
  <si>
    <t>Vietējās kopienas</t>
  </si>
  <si>
    <t>TEN-T autoceļu sasniedz.</t>
  </si>
  <si>
    <t>Gājēju un velo pilsētās</t>
  </si>
  <si>
    <t>ŪK (CE 10 000 -100 000)</t>
  </si>
  <si>
    <t>1., 3., 4., 10.</t>
  </si>
  <si>
    <t>1., 4.</t>
  </si>
  <si>
    <t>Valmieras Pārgaujas sākumskolas 4.-6 klašu korpusa jumta konstrukcijas maiņa, skolas abu korpusu renovācija, skolas teritorijas labiekārtošana.</t>
  </si>
  <si>
    <t>Mazsalacas vidusskolas stadionā Parka 30, Mazsalacā izbūvēts kvalitatīvs segums un aprīkojums.</t>
  </si>
  <si>
    <t>1., 10.</t>
  </si>
  <si>
    <t>Uzlabota ēku energoefektivitāte, vides pieejamība, energoresursu taupīšana, telpu ergonomiskums, teritorijas labiekārtojuma līmenis.</t>
  </si>
  <si>
    <t>PII pārvietots uz jaunām telpām Mazsalacas vidusskolā, veicot ēkas pārbūvi vai paplašināšanu, atbilstoši nepieciešamajam vietu skaitam un nodrošinot iespēju abām iestādēm kopēji izmantot virtuvi un ēdināšanas bloku. Veikta PII ārtelpas labiekārtošana (rotaļlaukums, teritorija, gājēju ceļi segums u.tml).</t>
  </si>
  <si>
    <r>
      <t xml:space="preserve">Nodrošināta mūsdienu prasībām un estētiskām pilsētvides ainavas kvalitātēm atbilstoša ēka ar centralizētu apkuri un dzeramā ūdens apgādi, ar dušām un labierīcībām, ietilpīgu laivu novietni, noliktavas un tehniskajām telpām.
</t>
    </r>
    <r>
      <rPr>
        <sz val="8"/>
        <color theme="1"/>
        <rFont val="Arial"/>
        <family val="2"/>
        <charset val="186"/>
      </rPr>
      <t>Izbūvēts apgaismojums Gaujas krastā gar airēšanas trasi trases izgaismošanai;
Izbūvēta bāzes teritorijas ārtelpu nodarbību infrastruktūra (piebraucamo ceļu un gājēju ceļu atjaunošana un apgaismojuma izbūve bāzes teritorijā);
Izbūvēts apgaismojums volejbola un futbola laukumos;
Papildināts vingrošanas laukumu aprīkojums ar jauniem vingrošanas rīkiem un āra trenažieriem, ierīkota kāpšanas siena;
Labiekārtota pludmales zona (ģērbtuve, atkritumu tvertnes u.c.);
Bāzes pieguļošā dabas teritorija izveidota par parku “Krācītes”, pieaicinot arboristu, ainavu arhitektu, dārznieku, ierīkojot gājēju celiņus un apgaismojumu;
Izbūvētas kempinga mājas nakšņošanai airēšanas slaloma sportistiem treniņu un sacensību laikā, kā arī tūrisma pakalpojumiem brīvajā laikā.</t>
    </r>
  </si>
  <si>
    <t>1., 3., 4.</t>
  </si>
  <si>
    <t>10.,11.</t>
  </si>
  <si>
    <t>11.,14.</t>
  </si>
  <si>
    <t>10., 11.</t>
  </si>
  <si>
    <t xml:space="preserve">4. </t>
  </si>
  <si>
    <t xml:space="preserve">3. </t>
  </si>
  <si>
    <t>5., 10., 17.</t>
  </si>
  <si>
    <t>7., 11., 13.</t>
  </si>
  <si>
    <t>Valmieras BNAI energoefektivitātes uzlabošana</t>
  </si>
  <si>
    <t>Valmieras ūdensapgādes sistēmas energoefektivitātes uzlabošana</t>
  </si>
  <si>
    <t xml:space="preserve">6. </t>
  </si>
  <si>
    <t>Ūdenssaimniecības attīstības Valmieras aglomerācijā 4.kārta</t>
  </si>
  <si>
    <t>6., 11.</t>
  </si>
  <si>
    <t>Veikta centralizēto ūdensapgādes un sadzīves kanalizācijas sistēmu attīstība un paplašināšana SIA “Valmieras ūdens” attīstības stratēģijas 2020.-2027.gadam plānotajās ūdenssaimniecības pakalpojumu zonās – Valmierā, Valmiermuižā, Pilātos un Kaugurmuižā un Valmieras industriālo zonu teritorijās – 
Veikti centralizēto ūdensapgādes sistēmu attīstības un paplašināšanas 4.kārtas pasākumi: 
- izbūvēti jauni ūdensapgādes tīkli 6,0 km garā posmā. 
- izbūvēti jauni kanalizācijas tīkli 5,0 km garumā.
- Jāveicina faktisko pieslēgumu izbūve pie esošiem CŪS tīkliem.</t>
  </si>
  <si>
    <t>Izbūvēti maģistrālie kanalizācijas tīkli Austrumu, Siguldas, Mērnieku, Kalēju, Lāčplēša, Aspazijas, Bērzu un Merķeļa ielās, lai radītu iespēju pieslēgumiem pie CKS ~300 iedzīvotājiem, 2,6 km.</t>
  </si>
  <si>
    <t>Izbūvēts centralizētais ūdensvads Austrumu, Siguldas, Mērnieku, Aspazijas, Kalēju ielās.</t>
  </si>
  <si>
    <t>6.,11.,9.</t>
  </si>
  <si>
    <t>6., 9., 11.</t>
  </si>
  <si>
    <t xml:space="preserve">15. </t>
  </si>
  <si>
    <t>6., 11., 13.</t>
  </si>
  <si>
    <t>1., 3., 11.</t>
  </si>
  <si>
    <t>11., 13.</t>
  </si>
  <si>
    <t xml:space="preserve">13. </t>
  </si>
  <si>
    <t>11.,13., 16</t>
  </si>
  <si>
    <t>11., 13., 16</t>
  </si>
  <si>
    <t>1., 11.</t>
  </si>
  <si>
    <t xml:space="preserve">16. </t>
  </si>
  <si>
    <t>11., 14., 15.</t>
  </si>
  <si>
    <t xml:space="preserve">14. </t>
  </si>
  <si>
    <t>Burtnieku ezera piekrastes Burtnieku ciemā labiekārtošana ar apgaismojumu, soliņiem, tualeti  u.c. nepieciešamo “mazo” infrastruktūru iedzīvotājiem un pludmales apmeklētājiem. Projekta teritorijā valsts nozīmes arhitektūras piemineklis - Burtnieku muižas apbūve.
Izveidots pretpūdu valnis/ nostiprinājums Burtnieku ciemata centra pludmales rajonā, kas kalpo arī kā labiekārtojuma elements ar apgaismojumu, soliņiem u.c. Zilā karoga pludmale.</t>
  </si>
  <si>
    <t xml:space="preserve">14., 15. </t>
  </si>
  <si>
    <t>11., 15.</t>
  </si>
  <si>
    <t>8., 9.</t>
  </si>
  <si>
    <t>2., 8.</t>
  </si>
  <si>
    <t>8., 14.</t>
  </si>
  <si>
    <t>Pašvaldība (KPUAN, VAA, AP), uzņēmēji, biznesa atbalsta organizācijas</t>
  </si>
  <si>
    <t>Pašvaldības, ES fondi</t>
  </si>
  <si>
    <t>Koprades darbnīcas DARE darbība un attīstība</t>
  </si>
  <si>
    <t>VAA, IP</t>
  </si>
  <si>
    <t>Valmieras novada uzņēmējiem tiek nodrošināti prototipēšanas pakalpojumi. Notiek mazo uzņēmēju kopienas iesaistes pasākumi, tai skaitā vienotās piegādes ķēdēs. DARE pakalpojumi ir pieejami visā novadā. Valmierā ir izveidota un darbojas kopstrādes telpa. Tiek nodrošinātas DARE darbnīcas un pasākumi bērniem un jauniešiem radošajās industrijās un STEAM tehnisko prasmju, uzņēmējspējas, radošuma attīstīšanai u.c. notiek pasākumi pedagogiem.</t>
  </si>
  <si>
    <t>Dinamiskas biznesa vides veicināšana</t>
  </si>
  <si>
    <t>Pašvaldība (KPUAN, VAA, AP), uzņēmēji, biznesa atbalsta organizā-cijas</t>
  </si>
  <si>
    <t>Regulāri tiek organizēti dažādi tīklošanās pasākumi, fokusgrupas, diskusijas, semināri, konferences un forumi uzņēmējiem, piemēram “Pēcpusdiena ar mēru”, “Māksla būt uzņēmējam”, kā arī plašāka mēroga pasākumi. Notiek regulāras tikšanās ar uzņēmējiem. Katru gadu notiek pasākums "Uzņēmēju gada balva".</t>
  </si>
  <si>
    <t>Sabiedriskais transports</t>
  </si>
  <si>
    <t>Soc. pak. (NVO sadarb.)</t>
  </si>
  <si>
    <t>Skolu sadarb. partneri</t>
  </si>
  <si>
    <t>Vispār., interešu izglītība</t>
  </si>
  <si>
    <t>Sab. iesaiste kultūrā</t>
  </si>
  <si>
    <t>Valmieras muzeja izstāžu nama attīstība (3.kārta)</t>
  </si>
  <si>
    <t>Mazsalacas slimnīcas telpās pēc PII Dārziņš pārvietošanas uz Mazsalacas vidusskolu, veikti energoefektivitātes paaugstināšanas pasākumi, remonts un telpu pielāgošana sociālās aprūpes (ar izmitināšanu) vajadzībām.</t>
  </si>
  <si>
    <t>Veikta Dikļu centralizētās ūdensapgādes sistēmas paplašināšana 2,0 km, rekonstrukcija 2,0  km un Dikļu centralizētās sadzīves kanalizācijas sistēmas paplašināšana 2,0 km un rekonstrukcija 4,0  km posmā.</t>
  </si>
  <si>
    <t>Veikta Rubenes centralizētās ūdensapgādes sistēmas rekonstrukcija 3,2 km posmā un Rubenes centralizētās sadzīves kanalizācijas sistēmas paplašināšana 1,0 km un esošo kanalizācijas tīklu rekonstrukcija 2,0 km posmā.</t>
  </si>
  <si>
    <t>Izveidots energoefektivitātes centrs, kas nodrošina nepieciešamās zināšanas pašvaldībām, kurās nav resursu uzturēt daudz dažādu kompetenču ekspertus (energopārvaldnieks, būvinženieris, AVK speciālists u.c.). Energoefektivitātes centrā tiktu izveidoti dažādi demo stendi, kas palīdzētu iegūt praktiskas zināšanas centra apmeklētājiem. Energoefektivitātes centra mērķis būtu samazināt enerģijas patēriņu VPR pašvaldībās kā vienu no sadarbības modeļiem piedāvājot zaļās nomas līgumus.</t>
  </si>
  <si>
    <t>Uzturēta un attīstīta investīciju platforma "Invest in Valmiera".</t>
  </si>
  <si>
    <t>Valmieras, Sedas u.c. tirgus laukumu labiekārtošana</t>
  </si>
  <si>
    <t>Izbūvēts laukums, komunikācijas, nojumes, nodrošināts laukuma labiekārtojums;
Izstrādāta tirgus apsaimniekošanas kārtība.</t>
  </si>
  <si>
    <t>Tilta tehniskais projekts, izbūve, teritorijas iekārtošana piekļūšanai pie upes un laivotājiem. Sakārtota tūristiem un novada iedzīvotājiem pieejama infrastruktūra, jauna reģionāla mēroga tūrisma maršruta izveide, iekļaujot Sedas upes apkārtni, Naukšēnu un Rencēnu pagastus.</t>
  </si>
  <si>
    <t>Visās teritoriālajās apvienībās un Valmierā organizēti dažādi veselību veicinoši pasākumi iedzīvotājiem.</t>
  </si>
  <si>
    <t>Peldētapmācības, slidotapmācības, veloapmācības turpināšana, distanču slēpošanas apmācības ieviešana Valmieras novada pašvaldības izglītības iestādēs.</t>
  </si>
  <si>
    <t xml:space="preserve">Atjaunota pašvaldības ēka Mazsalacā, Brīvības bulvārī 4, uzlabota energoefektivitāte.
</t>
  </si>
  <si>
    <t>Pašvaldības ēkas Mazsalacā, Brīvības bulvārī 4 pārbūve un energoefektivitātes uzlabošana</t>
  </si>
  <si>
    <t>Vidzemes nodarbinātības inovāciju programma</t>
  </si>
  <si>
    <t>Pašvaldība, VPR</t>
  </si>
  <si>
    <t xml:space="preserve">Nodrošināta potenciālo Valmieras novada talantu un speciālistu informēšana, piesaiste uzņēmumiem, iesaiste pasākumos. Stiprināta pašvaldība un NVO, kas strādā ar talantiem. Nodrošināts pastāvīgs darbs ar diasporas organizācijām, remigrantiem. </t>
  </si>
  <si>
    <t>Pašvaldības līdzfinansēts Vidzemes reģiona nozīmes projekts, kurā ir paredzēts:
- Attīstītās teritorijas ar ēkām, piegulošām teritorijām, inženierkomunikācijām, pievadiem un tml., 3 ha;
- Piesaistītās nacionālās un ārvalstu tiešās investīcijas, eiro: 6,6 M;
-Jaunradītās darba vietas attīstītajās teritorijās, vietās:94;
-Atbalstīto komersantu skaits koprades, kopdarba, klastera un grantu programmas aktivitātēs: 500
 -Uzņēmumos ieviesto inovāciju projektu skaits: 30 
-Prototipu skaits: 70 
-Jaunuzņēmumu skaits: 30 
-Klastera komersantu kopprojektu skaits: 10 
-Mūžizglītībā iesaistīto pieaugušo daudzum: 10% no projektā iesaistīto pašvaldību pieaugušajiem 
-Pozitīvs migrācijas saldo vai apturēts negatīvs migrācijas saldo projekta pašvaldībās.</t>
  </si>
  <si>
    <t>Pašvaldība (KP, Rūjienas apvienības pārvalde)</t>
  </si>
  <si>
    <t>Pašvaldība, ES fondi</t>
  </si>
  <si>
    <t>Ādama Alkšņa mākslas rezidenču centra izveide</t>
  </si>
  <si>
    <t>Izveidots nacionālas nozīmes daudzfunkcionāls mākslas rezidenču centrs starpdisciplināru mākslas darbu īstenošanai un vietējās kopienas aktivizēšanai, vienlaikus veicinot mākslas procesu attīstību Valmieras novadā un mākslinieku iekļaušanos starptautiskā apritē.</t>
  </si>
  <si>
    <t>Paplašināta Valmieras Mūzikas skola, atjaunojot un pārbūvējot skolas teritorijā esošo veco viesnīcas ēku par mēģinājumu un koncertu norises vietu.</t>
  </si>
  <si>
    <t xml:space="preserve">"Pārbūvētas Burtnieku muižas ēkas Burtniekos Ezera ielā 6 un Ezera ielā 8 (valsts aizsargājamie arhitektūras pieminekļi “Klēts Nr.2” (valsts aizs. Nr.6896) un "Staļļi" (valsts aizs. Nr.6897)) Ziemeļvidzemes dabas un kultūrvēstures izziņas centra izveides vajadzībām". </t>
  </si>
  <si>
    <t>Renovēta kapliča un vārti Burtnieku pagasta Vecajos kapos.
Ekspozīcijas izveidei nepieciešamā aprīkojuma iegāde par kapsētu kultūras tradīcijām valsts aizsargājamā  kultūras piemineklī (valsts aizs. Nr.6900)</t>
  </si>
  <si>
    <t>Burtnieku pagasta Veco kapu kapličas un vārtu atjaunošana. Sakrālās ekspozīcijas izveide</t>
  </si>
  <si>
    <t>AP, VAA</t>
  </si>
  <si>
    <t>Pašvaldības, ES fondi (Interreg)</t>
  </si>
  <si>
    <t>Izveidots Baltijas jūras reģiona koprades darbnīcu konsorcijs, lai sadarbotos ekodizaina un materiālu atkārtotas izmantošanas jomā, kā arī tālāk attīstīta digitālā platforma, kas veicina meikeru un jaunuzņēmumu sadarbību aprites ekonomikas jomā.</t>
  </si>
  <si>
    <t>Aprites ekonomikas koprades darbnīca (Circular Spaces)</t>
  </si>
  <si>
    <t>No hobija uz biznesu</t>
  </si>
  <si>
    <t>AP, KPUAN</t>
  </si>
  <si>
    <t>Pašvaldība, Interreg</t>
  </si>
  <si>
    <t>Aktivizēti mājražotāji un amatnieki uzņēmējdarbības uzsākšanai, organizējot gadatirgus, meistarklases – diskusijas un pieredzes apmaiņas seminārus, un radot iespēju saražotās produkcijas tirgošanai ne tikai savā teritorijā, bet arī kaimiņu reģionos Latvijā.</t>
  </si>
  <si>
    <t>Valmieras  vēsturiskā    centra attīstība</t>
  </si>
  <si>
    <t>Saglabāts, aizsargāts un attīstīts kultūras un dabas mantojums Valmieras pilsētas vēsturiskā centra teritorijā,  piedāvājot 4  jaunradītus pakalpojumus kultūras un dabas mantojuma objektos "Valmieras vecās aptiekās ēku komplekss" un "Ziloņu iela", nodrošinot investīciju ilgtspēju un ietekmi uz nozīmīgu kultūras un dabas mantojuma objektu sociālekonomiskā potenciāla attīstību un integrāciju Valmieras pilsētas ekonomikas struktūrā.</t>
  </si>
  <si>
    <t>2020-2023</t>
  </si>
  <si>
    <t>Pašvaldība, ERAF</t>
  </si>
  <si>
    <t>Iegādāts aprīkojums Valmieras novada vispārizglītojošo izglītības iestāžu mācību procesa pilnveidei. Īstenots Interreg  projekts "Vides un dabas izziņa".</t>
  </si>
  <si>
    <t>SAM 4.2.1.5./ 1.2.1.3.i  Interreg</t>
  </si>
  <si>
    <t xml:space="preserve">SAM 4.2.1.5./ 1.2.1.3.i  </t>
  </si>
  <si>
    <t xml:space="preserve">Jaunas PII būvniecība Valmierā </t>
  </si>
  <si>
    <t>Valmieras PII “Buratino” paplašināšana, infrastruktūras sakārtošana</t>
  </si>
  <si>
    <t>Veikta piebūves būvniecība PII “Buratino,” fasādes un pamatu atjaunošana, nomainīta sēta, ieejas vārti, ierīkota videonovērošana, atjaunoti celiņi, sporta laukuma segums, izbūvēts pagrabs.</t>
  </si>
  <si>
    <t>2024- 2026</t>
  </si>
  <si>
    <t>Izbūvēta ietve gar valsts autoceļu V212 "Rubene-Virši" (Valmieras iela) un A3 "Inčukalns-Valmiera-Valka-Igaunijas robeža", Rubenes ciemā, Kocēnu pagastā un ietve Loku iela- ciemats- Vidzemes iela Bērzaines ciemā, Bērzaines pagastā.</t>
  </si>
  <si>
    <t>Veikta Mazsalacas ielu virsmas divkārtu apstrāde (Kalna, Jāņa, Lielā, Vītolu, Zemeņu, Nākotnes, Kameņu, Aurupītes ielas u.c. )</t>
  </si>
  <si>
    <t xml:space="preserve">Rīgas iela (posmā no Blaumaņa līdz Pērnavas ielai) - dilumkārtas atjaunošana </t>
  </si>
  <si>
    <t>Atjaunota Rīgas ielas Rūjienā (posmā no Blaumaņa līdz Pērnavas ielai) dilumkārta</t>
  </si>
  <si>
    <t>Skolas iela (posmā no Dārza līdz Viestura ielai, Viestura iela (posmā no Skolas līdz Lāčplēša ielai), Stacijas iela (posmā no Skolas līdz Viestura ielai) - dilumkārtas atjaunošana ielai un ietvei</t>
  </si>
  <si>
    <t>Atjaunota dilumkārta Skolas ielā (posmā no Dārza līdz Viestura ielai, Viestura ielā (posmā no Skolas līdz Lāčplēša ielai), Stacijas ielā (posmā no Skolas līdz Viestura ielai) ielai un ietvei</t>
  </si>
  <si>
    <t>Izbūvēta lietus ūdens atvade Uzvaras, Dārza ielās Sedā</t>
  </si>
  <si>
    <t>Lietus ūdens atvade Uzvaras, Dārza ielās Sedā</t>
  </si>
  <si>
    <t>Valmieras Industriālā parka attīstība</t>
  </si>
  <si>
    <t>Pašvaldības autoceļa “Rūjienas šoseja - Slaunes - Valkas šoseja" posma pārbūve</t>
  </si>
  <si>
    <t>Veikta pašvaldības ceļa "Rūjienas šoseja- Slaunes- Valkas šoseja" rekonstrukcija, posmā 0.000-0.680 Valmieras pagastā</t>
  </si>
  <si>
    <t>Gājēju ietves un lietus ūdens atvades risinājumu būvniecība Trikātas ielā un Pulkveža Brieža ielā Strenčos</t>
  </si>
  <si>
    <t>Veikta Trikātas un Pulkveža Brieža ielas Strenčos trotuāru atjaunošana un lietus ūdeņu novadīšana</t>
  </si>
  <si>
    <t>Rubenes, Raiņa, Valkas ielu krustojuma Valmierā pārbūve (rotācijas aplis)</t>
  </si>
  <si>
    <t>Pārbūvēts Rubenes, Raiņa, Valkas ielu krustojums, atjaunotais ielas segums 2000 m2 platībā.</t>
  </si>
  <si>
    <t>Līdzdalība dabas lieguma "Burtnieku ezera pļavas" dabas aizsardzības plāna izstrādē, bioloģiskās daudzveidības veicināšana dabas liegumā “Burtnieku ezera pļavas”</t>
  </si>
  <si>
    <t>Interreg Igaunijas Latvijas programma 2021-2027</t>
  </si>
  <si>
    <t>Zaļā dzelzceļa tīkla attīstīšana maršrutā Igaunijas robeža - Rūjiena-Mazsalaca (Lāde). Veikta dzelzceļa trases attīrīšana no krūmiem un bijušo infrastruktūras objektu sakārtošana, tādējādi nodrošinot drošu gājēju un velobraucēju pārvietošanos;
Maršrutu aprīkošana ar informācijas zīmēm;
Veikti publicitātes pasākumi;
Savienoti Zaļā dzelzceļa maršruti Latvijā un Igaunijā un izveidots tūristu piesaistes potenciāls.</t>
  </si>
  <si>
    <t>Veikta  ceļa daļas un apgaismojuma Ozolu ielas posmā no Vidzemes ielas līdz Iršuparka alejai un Iršuparka alejas posmā no pieslēguma Valsts autoceļam A3 līdz Rožu ielai, Valmieras pagastā pārbūve</t>
  </si>
  <si>
    <t>Ozolu ielas un Iršuparka alejas, Valmiermuižā pārbūve</t>
  </si>
  <si>
    <t>2022.–2028.gadam</t>
  </si>
  <si>
    <t>122 641</t>
  </si>
  <si>
    <t>Zaļais dzelzceļš II / Iekļaujošs un pieejams Zaļais dzelzceļš  Igaunijā un Latvijā (Inclusive and accessible Green Railways in Estonia and Latvia)</t>
  </si>
  <si>
    <t>Austrumlatvijas energoefektivitātes centra izveide</t>
  </si>
  <si>
    <t>Pulkveža Zemitāna ielas pārbūve</t>
  </si>
  <si>
    <t>Pārbūvēta Pulkveža Zemitāna iela</t>
  </si>
  <si>
    <t>PII “Burtiņš” piebūves būvniecība</t>
  </si>
  <si>
    <t>Valmieras PII "Ezītis" iekšējās un ārējās infrastruktūras uzlabošanas pasākumi</t>
  </si>
  <si>
    <t>Nolietojušās elektroinstalācijas nomaiņa, ugunsdrošības uzlabošanas pasākumi, iekšējās infrastruktūras, teritorijas, ūdenspievada labiekārtošana, fasādes atjaunošana.</t>
  </si>
  <si>
    <t>Sociālās aprūpes centra “Lode” energoefektivitātes uzlabošana</t>
  </si>
  <si>
    <t>Uzlabota sociālās aprūpes centra “Lode” energoefektivitāte.</t>
  </si>
  <si>
    <t>Pašvaldība (AP, SLP, Rūjienas apvienības pārvalde)</t>
  </si>
  <si>
    <t>2024- 2027</t>
  </si>
  <si>
    <t>Pašvaldība,  SAM 2.1.1.6.</t>
  </si>
  <si>
    <t>Uzbūvēta piebūve pirmsskolas izglītības iestādei “Burtiņš” Valmiermuižā, izveidojot 96 jaunas vietas pirmsskolas vecuma bērnu uzņemšanai (4 grupas), zāli sporta un kultūras pasākumiem un veikta teritorijas labiekārtošana (jauni rotaļkonstrukciju un labiekārtojuma elementi, apzaļumošana u.tml.).</t>
  </si>
  <si>
    <t>SAM 4.2.1.7., pašvaldība</t>
  </si>
  <si>
    <t>70-1</t>
  </si>
  <si>
    <t>70-2</t>
  </si>
  <si>
    <t>Vides pieejamības nodrošināšana pašvaldības ēkās Strenčos un Sedā, Valmieras novadā</t>
  </si>
  <si>
    <t>AP, NĪAP, Strenču apvienības pārvalde</t>
  </si>
  <si>
    <t>AF, pašvaldība</t>
  </si>
  <si>
    <t>Rekonstruētas 2 publiskās ēkas Strenčos un Sedā, kurās tiek sniegti pašvaldības sociālie pakalpojumi un kurās ir nodrošināta vides, nodarbinātības un informācijas pieejamība visām sabiedrības grupām, tostarp personām ar invaliditāti un funkcionālajiem traucējumiem</t>
  </si>
  <si>
    <t>Pašvaldības uzņēmējdarbības atbalsta programmas</t>
  </si>
  <si>
    <r>
      <t>Īstenota teritorijas sanācija no militārā piesārņojuma, īstenota teritorijas atmežošana, izbūvēta un labiekārtota iekšējā teritorija (izveidots iekšējais ceļu tīkls 21 400 m</t>
    </r>
    <r>
      <rPr>
        <vertAlign val="superscript"/>
        <sz val="10"/>
        <color theme="1"/>
        <rFont val="Arial"/>
        <family val="2"/>
      </rPr>
      <t>2</t>
    </r>
    <r>
      <rPr>
        <sz val="10"/>
        <color theme="1"/>
        <rFont val="Arial"/>
        <family val="2"/>
      </rPr>
      <t xml:space="preserve"> , kas izbūvēts  industriālajam parkam pa perimetru, auto stāvlaukumi apt. 25 000 m</t>
    </r>
    <r>
      <rPr>
        <vertAlign val="superscript"/>
        <sz val="10"/>
        <color theme="1"/>
        <rFont val="Arial"/>
        <family val="2"/>
      </rPr>
      <t>2,</t>
    </r>
    <r>
      <rPr>
        <sz val="10"/>
        <color theme="1"/>
        <rFont val="Arial"/>
        <family val="2"/>
      </rPr>
      <t xml:space="preserve"> industriālais laukums apt. 46 000 m</t>
    </r>
    <r>
      <rPr>
        <vertAlign val="superscript"/>
        <sz val="10"/>
        <color theme="1"/>
        <rFont val="Arial"/>
        <family val="2"/>
      </rPr>
      <t>2</t>
    </r>
    <r>
      <rPr>
        <sz val="10"/>
        <color theme="1"/>
        <rFont val="Arial"/>
        <family val="2"/>
      </rPr>
      <t xml:space="preserve">), izbūvēti inženiertīkli (maģistrālais ūdensvads un kanalizācija apt. 2328m, elektroapgāde 15 MW, gāzes piegādes līnija apt. 700 m (ierīko AS "Gaso",  pašvaldība nodrošina, ka ir vieta gāzes līnijas izbūvei))," Ozolkalna ceļš”- komunikāciju un inženiertīklu koridors no Mūrmuižas ielas līdz parka teritorijai, izveidota lietus kanalizācijas sistēma, apgaismojums, ugunsdzēsības hidranti, žogs. Kravas pārvadājumiem tiek izveidots dzelzceļa pievads apt. 720 m ar iekšējo privāto dzelzceļa tīklu apt. 2099 m.  Iznākuma rādītāji ir vismaz 140 jaunradītas darba vietas un piesaistītas nefinanšu investīcijas vismaz 100 000 000 eiro apmērā.
</t>
    </r>
  </si>
  <si>
    <t>Tiek īstenota atbalsta programma "ZĪLE" uzņēmumu biznesa atbalsta sistēmas ieviešanai un īstenošanai. 
Valmieras novadā katru gadu tiek realizēta biznesa prasmju un attīstības akselerācijas programma novada māzākajiem komersantiem un biznesa uzsācējiem. Regulāri tiek nodrošinātas konsultācijas Valmieras novada uzņēmējiem par dažādiem jautājumiem. Tiek īstenoti citi atbalsta pasākumi dažādām iedzīvotāju grupām un uzņēmumiem.</t>
  </si>
  <si>
    <t>140-1</t>
  </si>
  <si>
    <t>Gājēju ietves un apgaismojuma izbūve gar autoceļu V166 Valmiera- Dikļi- Augstroze  Zilākalnā, Zilākalna pagasts</t>
  </si>
  <si>
    <t>Izbūvēta gājēju ietve un apgaismojums  gar autoceļu V166 Valmiera- Dikļi- Augstroze  Zilākalnā, Zilākalna pagastā</t>
  </si>
  <si>
    <t>2024- 2025</t>
  </si>
  <si>
    <t>127-1</t>
  </si>
  <si>
    <t>Gaidu un Miera ielas posmu Strenčos divkārtu virsmas apstrāde</t>
  </si>
  <si>
    <t>127-2</t>
  </si>
  <si>
    <t>Pulkveža Brieža ielas Strenčos asfalta seguma virskārtas atjaunošana</t>
  </si>
  <si>
    <t>127-3</t>
  </si>
  <si>
    <t>Gājēju ietves izbūve Pulkveža Brieža ielai no Beverīnas ielas līdz Smilšu ielai, Strenčos</t>
  </si>
  <si>
    <t>127-4</t>
  </si>
  <si>
    <t>127-5</t>
  </si>
  <si>
    <t>127-6</t>
  </si>
  <si>
    <t>Slimnīcas ielas asfalta seguma virskārtas atjaunošana Strenčos</t>
  </si>
  <si>
    <t>78-1</t>
  </si>
  <si>
    <t>78-2</t>
  </si>
  <si>
    <t xml:space="preserve">Autoceļa “Ķeiži-Valmieras šoseja” virskārtas atjaunošana </t>
  </si>
  <si>
    <t>Autoceļa “Purmaļi-Jeskas-Parīznieki" virskārtas atjaunošana</t>
  </si>
  <si>
    <t>2024-2025</t>
  </si>
  <si>
    <t>Pērnavas ielas asfalta virskārtas atjaunošana Mazsalacā</t>
  </si>
  <si>
    <t>130-1</t>
  </si>
  <si>
    <t>130-2</t>
  </si>
  <si>
    <t>130-3</t>
  </si>
  <si>
    <t xml:space="preserve">Dakstiņu ielas Valmierā izbūve </t>
  </si>
  <si>
    <t>Izbūvēta Dakstiņu iela 667 m</t>
  </si>
  <si>
    <t>111-1</t>
  </si>
  <si>
    <t>Rūpniecības ielas Valmierā pārbūve</t>
  </si>
  <si>
    <t>111-2</t>
  </si>
  <si>
    <t>Rietekļa ielas Valmierā pārbūve</t>
  </si>
  <si>
    <t>Pārbūvēta Rietekļa iela Valmierā</t>
  </si>
  <si>
    <t>111-3</t>
  </si>
  <si>
    <t>Grants ielas Valmierā pārbūve, automašīnu stāvlaukuma izbūve starp Grants un Semināra ielām</t>
  </si>
  <si>
    <t>Automašīnu stāvlaukuma izbūve Beātes ielā 42, Valmierā</t>
  </si>
  <si>
    <t>111-4</t>
  </si>
  <si>
    <t>Izbūvēts automašīnu stāvlaukums pie PII "Buratino", Beātes ielā 42, Valmierā</t>
  </si>
  <si>
    <t>2024-2029</t>
  </si>
  <si>
    <t>2025- 2028</t>
  </si>
  <si>
    <t>111-5</t>
  </si>
  <si>
    <t>Ausekļa ielas Valmierā no Rīgas ielas līdz Voldemāra Baloža ielai remonts</t>
  </si>
  <si>
    <t>Veikts Ausekļa ielas remonts posmā no Rīgas ielas līdz Voldemāra Baloža ielai</t>
  </si>
  <si>
    <t>Skolas ielas, Rūjienā asfalta seguma remonts posmā no Viestura ielas līdz Dzirnavu ielai un gājēju ietves pārbūve posmā no Viesturu ielas līdz Bērzu ielai</t>
  </si>
  <si>
    <t>119-1</t>
  </si>
  <si>
    <t>Veikts Skolas ielas, Rūjienā asfalta seguma remonts posmā no Viestura ielas līdz Dzirnavu ielai, pārbūvēta gājēju ietve posmā no Viesturu ielas līdz Bērzu ielai</t>
  </si>
  <si>
    <t>Atjaunota grantētā autoceļa “Ķeiži-Valmieras šoseja” virskārta.</t>
  </si>
  <si>
    <t>Atjaunota grantētā autoceļa “Purmaļi-Jeskas-Parīznieki" virskārta.</t>
  </si>
  <si>
    <t>Veikta pašvaldības autoceļu Mūrmuiža- Bāle- Brieži (2,8 km) un Bāles stacija- Cēsu ceļš (1,55 km) Kauguru pagastā virsmas divkārtu apstrāde.</t>
  </si>
  <si>
    <t>Pašvaldības autoceļu Mūrmuiža - Bāle - Brieži un Bāles stacija- Cēsu ceļš virsmas divkārtu apstrāde</t>
  </si>
  <si>
    <t>2024-2027</t>
  </si>
  <si>
    <t>Bijušās Vecates pagasta pārvaldes ēkas izmantošanas mērķa maiņa</t>
  </si>
  <si>
    <t>Ēkas energoefektivitātes pasākumu veikšana un ēkas funkcionalitātes uzlabošanai nepieciešamo iekštelpu rekonstrukcija.</t>
  </si>
  <si>
    <t>Ēveles skolas izmantošanas mērķa maiņa</t>
  </si>
  <si>
    <t>Bijušajā skolas ēkā Ēvelē atjaunota un sakārtota ēka citai pašvaldības funkcijai, sociālajai uzņēmējdarbībai.</t>
  </si>
  <si>
    <t>Lucas ielas posma no Nr. 2 līdz Palejas ielai Valmierā rekonstrukcija</t>
  </si>
  <si>
    <t>Pārbūvēta Lucas iela posmā no Nr. 2 līdz Palejas ielai.</t>
  </si>
  <si>
    <t>Lucas iela, Dīvaliņa ielas, Palejas ielas pārbūve</t>
  </si>
  <si>
    <t>Lucas iela, Dīvaliņa ielas, Palejas ielas pārbūve (veidojas loks)</t>
  </si>
  <si>
    <t xml:space="preserve">Jāņa Daliņa ielas Valmierā seguma pārbūve </t>
  </si>
  <si>
    <t xml:space="preserve">Pārbūvēts Jāņa Daliņa ielas segums no Dīvaliņa ielas līdz Loku ielai </t>
  </si>
  <si>
    <t>Pašvaldības autoceļu Ķīškalēji-Vecdīriķi, Upītes-Jaunjurkas, Blanka-Ciedras-Parkmaļi-Silarāji grants seguma atjaunošana Mazsalacas un Ramatas pagastā</t>
  </si>
  <si>
    <t>Atjaunots pašvaldības autoceļu Ķīškalēji-Vecdīriķi, Upītes-Jaunjurkas, Blanka-Ciedras-Parkmaļi-Silarāji grants segums Mazsalacas un Ramatas pagastā</t>
  </si>
  <si>
    <t>142-1</t>
  </si>
  <si>
    <t>82-1</t>
  </si>
  <si>
    <t>Autoceļa Pluķi – Strūciņas PC 8 seguma rekonstrukcija</t>
  </si>
  <si>
    <t>Autoceļa Pluķi – Strūciņas PC 8 seguma rekonstrukcija 3,9 km;
Posmā Pluķi – Strūciņas PC 8 veikta ceļa seguma rekonstrukcija, atbalstīta uzņēmējdarbība.</t>
  </si>
  <si>
    <t>82-2</t>
  </si>
  <si>
    <t xml:space="preserve">Pašvaldības autoceļa Doktorāts- Silavas asfalta seguma atjaunošana </t>
  </si>
  <si>
    <t>Atjaunots pašvaldības autoceļa Doktorāts- Silavas asfalta segums 0,35 km garumā</t>
  </si>
  <si>
    <t>82-3</t>
  </si>
  <si>
    <t xml:space="preserve">Pašvaldības autoceļa Ķire- Jaunlambikas seguma uzlabošana </t>
  </si>
  <si>
    <t>Uzklāts asfalta segums pašvaldības autoceļa Ķire- Jaunlambikas posmiem 1,26 km garumā</t>
  </si>
  <si>
    <t>Fasādes, jumta un cokola siltināšana ēkai, kurā darbojas Rūjienas vidusskolas automodelisma pulciņš</t>
  </si>
  <si>
    <t>33-1</t>
  </si>
  <si>
    <t>Mācību vides uzlabošana vispārējās izglītības iestādēs Valmieras novadā, veicinot kvalitatīvas izglītības ieguvi ārpus novada administratīvā centra</t>
  </si>
  <si>
    <t>Mācību vides uzlabošana Strenču pamatskolā, Mazsalacas vidusskolā, Rūjienas vidusskolā un Valmieras 2. vidusskolā, nodrošinot efektīvu resursu koncentrāciju un izmantošanu, tādējādi veicinot kvalitatīvas izglītības ieguvi</t>
  </si>
  <si>
    <t>Pašvaldība (AP, IP, NĪAP)</t>
  </si>
  <si>
    <t>AF</t>
  </si>
  <si>
    <t>Atveseļošanas fonds</t>
  </si>
  <si>
    <t>Veikta Rūpniecības ielas Valmierā pārbūve posmā no Cēsu ielas līdz Sila ielai</t>
  </si>
  <si>
    <t>Pārbūvēta Grants iela Valmierā, izbūvēts automašīnu stāvlaukums starp Grants un Semināra ielām</t>
  </si>
  <si>
    <t xml:space="preserve">Veikta Rīgas, Tērbatas, Valkas, Brenguļu, Jumaras, Čempionu, Stacijas, Cēsu, Meža, Beātes (no Kārļa Baumaņa līdz Lucas ielai), Cēsu(no Rīgas līdz Linarda Laicena), Andreja Upīša, Ausekļa, Valkas (no Tērbatas ielas līdz A3) un citu ielu virskārtas nomaiņa </t>
  </si>
  <si>
    <t>Veikta Gaidu un Miera ielas posmu Strenčos divkārtu virsmas apstrāde</t>
  </si>
  <si>
    <t>Atjaunota asfalta seguma virskārta Pulkveža Brieža ielas Strenčos</t>
  </si>
  <si>
    <t>Izbūvēta gājēju ietve Pulkveža Brieža ielai no Beverīnas ielas līdz Smilšu ielai, Strenčos</t>
  </si>
  <si>
    <t>Rīgas ielas posma no pulkveža Zemitāna ielas līdz Valkas ielai, Strenčos, asfalta seguma virskārtas atjaunošana</t>
  </si>
  <si>
    <t>Valkas ielas asfalta seguma virskārtas atjaunošana Strenčos</t>
  </si>
  <si>
    <t>Asfalta seguma virskārtas atjaunošana Rīgas ielas posmam no pulkveža Zemitāna ielas līdz Valkas ielai Strenčos</t>
  </si>
  <si>
    <t>Atjaunota asfalta seguma virskārta Valkas ielai Strenčos</t>
  </si>
  <si>
    <t>Atjaunota Slimnīcas ielas asfalta seguma virskārta Strenčos</t>
  </si>
  <si>
    <t>82-4</t>
  </si>
  <si>
    <t>Pašvaldības tilta pār Ķireles upi, Skaņkalnes pag. Atjaunošana</t>
  </si>
  <si>
    <t xml:space="preserve">Veikta Ķireles tilta tehniskā projekta izstrāde un tilta kapitālais remonts </t>
  </si>
  <si>
    <t>Labiekārtots Valtenberģu muižas ēku un vides komplekss, atjaunota un nostiprināta terase</t>
  </si>
  <si>
    <t>Veikta Sēļu muižas 2.stāva ugunsdrošības sistēmas ierīkošana,  ēkas logu nomaiņa. Klēts un staļļa restaurēšana, ēku un teritorijas funkcionāla pielāgošana sabiedrības vajadzībām, t.sk. mākslas un arheoloģijas ekspozīcijas iekārtošanai.</t>
  </si>
  <si>
    <t>Atjaunota Pērnavas ielas asfalta virskārta Mazsalacā</t>
  </si>
  <si>
    <t>Izstrādāts dabas lieguma "Burtnieku ezera pļavas" dabas aizsardzības plānas, īstenoti īpaši aizsargājamo dabas teritoriju aizsardzības un apsaimniekošanas pasākumi dabas liegumā “Burtnieku ezera pļavas”, iekļaujot dzīvotņu atjaunošanu un infrastruktūras izveidi antropogēnās slodzes mazināšanai, ieviesti sugu aizsardzības plāni;
Pilnveidota zaļā tūrisma infrastruktūra nozīmīgākajos novada Burtnieku apvienības tūrisma objektos, piem., Burtnieku ezerā un tā apkārtnē (velomaršruta apkārt Burtnieka ezeram attīstīšana)</t>
  </si>
  <si>
    <t>236-1</t>
  </si>
  <si>
    <t>16</t>
  </si>
  <si>
    <t>Valmieras novada teritorijas plānošanas dokumentu izstrāde</t>
  </si>
  <si>
    <t>Izstrādāts Valmieras novada teritorijas plānojums, detālplānojumi, lokālplānojumi, tematiskie plānojumi.</t>
  </si>
  <si>
    <t>200-1</t>
  </si>
  <si>
    <t xml:space="preserve">SAM 5.1.1.4. </t>
  </si>
  <si>
    <t>Pašvaldība (AP, Pašvaldības policija, ITC), VPR</t>
  </si>
  <si>
    <t>Valmieras valstspilsētas Gaujas krasta promenāde.</t>
  </si>
  <si>
    <t>Plūdu riska pasākumi Valmieras valstspilsētas Gaujas labajā krastā.</t>
  </si>
  <si>
    <t>Saskaņā ar izstrādāto būvprojektu “Gaujas krastu promenāde” Plostnieku ielas posmā no Šaursliežu dzelzceļa līdz Ziedu gravai nostiprināts krasts gan ar laukakmeņiem, šķembām, koka pāļiem un kombinācijā ar ģeosintētiskajiem materiāliem un krūmājiem.</t>
  </si>
  <si>
    <t>136-1</t>
  </si>
  <si>
    <t>Bezemisijas transportlīdzekļu izmantošanas veicināšana Valmieras novadā</t>
  </si>
  <si>
    <t>Viedās pašvaldības projekts "Vidzemes piekūns"</t>
  </si>
  <si>
    <t>TPFF</t>
  </si>
  <si>
    <t>Izstrādātā Gaujas labā krasta promenādes būvprojekta 22 kārtās, 5 kārtas izbūve Plostnieku ielas teritorijasposmā no Ziedu gravas līdz Gaujas ielai 7. Promenāde nodrošinās alternatīvu iedzīvotāju pārvietošanās iespēju. Rekreācijas infrastruktūras attīstīšanu Gaujas labajā krastā izveidojot veloceliņu, velonovietni un pastaigu taku.  Jaunais tūrisma infrastruktūra objekts nodrošinās dabas mantojuma saglabāšanu un apmeklējumu skaita pieaugumu.</t>
  </si>
  <si>
    <t>Parka ielas asfalta seguma atjaunošana Mazsalacā</t>
  </si>
  <si>
    <t>Atjaunots asfalta segums Parka ielai Mazsalacā posmā no Gustava Ērenpreisa ielas līdz Lazdu ielai un posmā no Muižas ielas līdz "Parka 30"</t>
  </si>
  <si>
    <t>Ietve gar valsts autoceļu V164 "Igaunijas robeža -Ramata –Mazsalaca - Vilzēni – Dikļi" Mazsalacā</t>
  </si>
  <si>
    <t>Izbūvēta bruģēta ietve gar valsts autoceļu V164 "Igaunijas robeža -Ramata –Mazsalaca - Vilzēni – Dikļi" (posmā 16,98km līdz 17,43km) Mazsalacā</t>
  </si>
  <si>
    <t>Ieviešot viedus risinājumus pašvaldības videonovērošanas infrastruktūrā, t.sk. izstrādājot koplietojamu modulāru IKT platformu un ieviešot bezpilota lidaparātu tehnoloģijas, paredzēts padarīt efektīvāku Pašvaldības policijas darbu un rast ietaupījumu enerģijas (degvielas) patēriņā par vismaz 10% apmērā.</t>
  </si>
  <si>
    <t>Ēku siltumapgādes vieda vadība</t>
  </si>
  <si>
    <t>2025-2029</t>
  </si>
  <si>
    <t>Sadarbībā ar citām VPR pašvaldībām radīta vieda ēku vadības sistēma,  kas uzkrāj datus, spēj tos analizēt  un vadīt ēkā vienlaicīgi dažādas  iekštelpu temperatūras pēc  darbinieku un apmeklētāju telpu  lietošanas paradumiem, kā arī  energoresursu izmaksām. Ieviests vieds risinājums.
Aprīkotas ēkas Vidzemē (50) Ietaupīti vismaz 10% vēsturiski  patērētās enerģijas aprīkotajās 
ēkās.</t>
  </si>
  <si>
    <t>186-1</t>
  </si>
  <si>
    <t>Iegādāti jauni, videi draudzīgi bezemisiju transportlīdzekļi pašvaldības funkciju īstenošanai un pakalpojumu nodrošināšanai.</t>
  </si>
  <si>
    <t>244-1</t>
  </si>
  <si>
    <t>Pārbūvēta Pleskavas iela, ierīkoti ūdensapgādes, kanalizācija, lietus ūdens kanalizācijas tīkli, ielas apgaismojums.</t>
  </si>
  <si>
    <t>Pašvaldība (AP, KPUAN, NĪAP)</t>
  </si>
  <si>
    <t>Industriālo teritoriju attīstība Valmierā 1. un 2.kārta (Valmieras Rūpniecības un eksporta parks)</t>
  </si>
  <si>
    <t>Veikta Eksporta un Zāļu ielas un inženierkomunikāciju izbūve, Dzelzceļa, Rūpniecības ielu pārbūve ar inženierkomunikācijām. Izbūvētas ražošanas telpas un loģistikas infrastruktūra. Izbūvēta jauna ražošanas ēka. Izveidotas jaunas 122 darbavietas.</t>
  </si>
  <si>
    <t>2020- 2024</t>
  </si>
  <si>
    <t>ERAF/ SAM 5.1.1.1.</t>
  </si>
  <si>
    <t>35-1</t>
  </si>
  <si>
    <t>Valmieras Gaujas krasta vidusskolas - attīstības centra mācību vides pilnveide</t>
  </si>
  <si>
    <t xml:space="preserve">Valmieras Gaujas krasta vidusskolas- attīstības centra modernizēšana </t>
  </si>
  <si>
    <t>2024- 2029</t>
  </si>
  <si>
    <t xml:space="preserve">Labiekārtota atpūtas vieta, paplašināta un labiekārtota pludmale, uzlabota infrastruktūra, uzbūvēta jauna tualete, izbūvētas pontonu laipas. Iegūts un uzturēts Zilā karoga pludmales statuss.
</t>
  </si>
  <si>
    <t>Skolas funkciju nodrošināšanai veikti pārbūves darbi sākumskolas un pamatskolas ēkā un skolas internāta telpās, nodrošinot vides pieejamības prasības un radot drošu pārvietošanos personām ar kustību traucējumiem. Pārbūves laikā sakārtotas ēkas inženierkomunikācijas.</t>
  </si>
  <si>
    <t>Industriālo teritoriju attīstība Valmieras valstspilsētā - 3.kārta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</si>
</sst>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color theme="1"/>
      <name val="Arial"/>
    </font>
    <font>
      <sz val="10"/>
      <color theme="1"/>
      <name val="Arial"/>
      <family val="2"/>
    </font>
    <font>
      <b/>
      <sz val="10"/>
      <color theme="1"/>
      <name val="Arial"/>
      <family val="2"/>
    </font>
    <font>
      <sz val="10"/>
      <color theme="1"/>
      <name val="Arial"/>
      <family val="2"/>
    </font>
    <font>
      <sz val="10"/>
      <color theme="1"/>
      <name val="Arial"/>
      <family val="2"/>
      <charset val="186"/>
    </font>
    <font>
      <b/>
      <sz val="10"/>
      <color theme="1"/>
      <name val="Arial"/>
      <family val="2"/>
      <charset val="186"/>
    </font>
    <font>
      <sz val="9"/>
      <color theme="1"/>
      <name val="Arial"/>
      <family val="2"/>
      <charset val="186"/>
    </font>
    <font>
      <sz val="8"/>
      <color theme="1"/>
      <name val="Arial"/>
      <family val="2"/>
      <charset val="186"/>
    </font>
    <font>
      <sz val="8"/>
      <color rgb="FFFF0000"/>
      <name val="Arial"/>
      <family val="2"/>
      <charset val="186"/>
    </font>
    <font>
      <sz val="11"/>
      <color theme="1"/>
      <name val="Arial"/>
      <family val="2"/>
      <charset val="186"/>
    </font>
    <font>
      <sz val="8"/>
      <color theme="1"/>
      <name val="Arial"/>
      <family val="2"/>
    </font>
    <font>
      <sz val="11"/>
      <color rgb="FF9C5700"/>
      <name val="Calibri"/>
      <family val="2"/>
      <scheme val="minor"/>
    </font>
    <font>
      <sz val="10"/>
      <name val="Arial"/>
      <family val="2"/>
      <charset val="186"/>
    </font>
    <font>
      <sz val="9"/>
      <name val="Arial"/>
      <family val="2"/>
      <charset val="186"/>
    </font>
    <font>
      <sz val="11"/>
      <color rgb="FF9C5700"/>
      <name val="Arial"/>
      <family val="2"/>
    </font>
    <font>
      <b/>
      <sz val="11"/>
      <color theme="1"/>
      <name val="Arial"/>
      <family val="2"/>
    </font>
    <font>
      <b/>
      <sz val="11"/>
      <color theme="1"/>
      <name val="Arial"/>
      <family val="2"/>
      <charset val="186"/>
    </font>
    <font>
      <b/>
      <sz val="10"/>
      <color theme="0"/>
      <name val="Arial"/>
      <family val="2"/>
      <charset val="186"/>
    </font>
    <font>
      <b/>
      <sz val="8"/>
      <color theme="0"/>
      <name val="Arial"/>
      <family val="2"/>
      <charset val="186"/>
    </font>
    <font>
      <b/>
      <sz val="11"/>
      <color rgb="FF9C5700"/>
      <name val="Arial"/>
      <family val="2"/>
      <charset val="186"/>
    </font>
    <font>
      <b/>
      <sz val="9"/>
      <color theme="0"/>
      <name val="Arial"/>
      <family val="2"/>
      <charset val="186"/>
    </font>
    <font>
      <b/>
      <sz val="9"/>
      <color theme="1"/>
      <name val="Arial"/>
      <family val="2"/>
      <charset val="186"/>
    </font>
    <font>
      <b/>
      <sz val="8"/>
      <color theme="1"/>
      <name val="Arial"/>
      <family val="2"/>
      <charset val="186"/>
    </font>
    <font>
      <b/>
      <sz val="10"/>
      <name val="Arial"/>
      <family val="2"/>
      <charset val="186"/>
    </font>
    <font>
      <b/>
      <sz val="12"/>
      <color theme="1"/>
      <name val="Arial"/>
      <family val="2"/>
      <charset val="186"/>
    </font>
    <font>
      <sz val="10"/>
      <color rgb="FF9C5700"/>
      <name val="Arial"/>
      <family val="2"/>
      <charset val="186"/>
    </font>
    <font>
      <sz val="8"/>
      <name val="Arial"/>
      <family val="2"/>
    </font>
    <font>
      <b/>
      <sz val="10"/>
      <color rgb="FF000000"/>
      <name val="Arial"/>
      <family val="2"/>
      <charset val="186"/>
    </font>
    <font>
      <sz val="9"/>
      <color rgb="FF9C5700"/>
      <name val="Arial"/>
      <family val="2"/>
      <charset val="186"/>
    </font>
    <font>
      <b/>
      <sz val="9"/>
      <color theme="1"/>
      <name val="Arial"/>
      <family val="2"/>
    </font>
    <font>
      <sz val="9"/>
      <color rgb="FF9C5700"/>
      <name val="Arial"/>
      <family val="2"/>
    </font>
    <font>
      <sz val="9"/>
      <color rgb="FF9C5700"/>
      <name val="Calibri"/>
      <family val="2"/>
      <scheme val="minor"/>
    </font>
    <font>
      <b/>
      <sz val="8"/>
      <color theme="1"/>
      <name val="Arial"/>
      <family val="2"/>
    </font>
    <font>
      <b/>
      <sz val="7"/>
      <color theme="1"/>
      <name val="Arial"/>
      <family val="2"/>
      <charset val="186"/>
    </font>
    <font>
      <sz val="7"/>
      <color theme="1"/>
      <name val="Arial"/>
      <family val="2"/>
      <charset val="186"/>
    </font>
    <font>
      <sz val="7"/>
      <color rgb="FF9C5700"/>
      <name val="Arial"/>
      <family val="2"/>
      <charset val="186"/>
    </font>
    <font>
      <b/>
      <sz val="7"/>
      <color theme="0"/>
      <name val="Arial"/>
      <family val="2"/>
      <charset val="186"/>
    </font>
    <font>
      <sz val="6"/>
      <color theme="1"/>
      <name val="Arial"/>
      <family val="2"/>
      <charset val="186"/>
    </font>
    <font>
      <i/>
      <sz val="10"/>
      <color theme="1"/>
      <name val="Arial"/>
      <family val="2"/>
      <charset val="186"/>
    </font>
    <font>
      <i/>
      <sz val="8"/>
      <color theme="1"/>
      <name val="Arial"/>
      <family val="2"/>
      <charset val="186"/>
    </font>
    <font>
      <b/>
      <sz val="11"/>
      <name val="Arial"/>
      <family val="2"/>
      <charset val="186"/>
    </font>
    <font>
      <sz val="9"/>
      <color theme="1"/>
      <name val="Arial"/>
      <family val="2"/>
      <charset val="186"/>
    </font>
    <font>
      <b/>
      <sz val="10"/>
      <color theme="1"/>
      <name val="Arial"/>
      <family val="2"/>
      <charset val="186"/>
    </font>
    <font>
      <sz val="8"/>
      <color theme="1"/>
      <name val="Arial"/>
      <family val="2"/>
      <charset val="186"/>
    </font>
    <font>
      <b/>
      <sz val="10"/>
      <color rgb="FF222222"/>
      <name val="Arial"/>
      <family val="2"/>
      <charset val="186"/>
    </font>
    <font>
      <sz val="12"/>
      <color theme="1"/>
      <name val="Calibri"/>
      <family val="2"/>
      <charset val="186"/>
    </font>
    <font>
      <sz val="8"/>
      <color theme="1"/>
      <name val="Arial"/>
      <family val="2"/>
      <charset val="186"/>
    </font>
    <font>
      <sz val="9"/>
      <color theme="1"/>
      <name val="Arial"/>
      <family val="2"/>
      <charset val="186"/>
    </font>
    <font>
      <b/>
      <sz val="10"/>
      <color theme="1"/>
      <name val="Arial"/>
      <family val="2"/>
      <charset val="186"/>
    </font>
    <font>
      <sz val="10"/>
      <color theme="1"/>
      <name val="Arial"/>
      <family val="2"/>
      <charset val="186"/>
    </font>
    <font>
      <sz val="12"/>
      <color theme="1"/>
      <name val="Arial"/>
      <family val="2"/>
      <charset val="186"/>
    </font>
    <font>
      <b/>
      <sz val="12"/>
      <color theme="1"/>
      <name val="Calibri"/>
      <family val="2"/>
      <charset val="186"/>
    </font>
    <font>
      <b/>
      <sz val="26"/>
      <color rgb="FF1932CC"/>
      <name val="Arial"/>
      <family val="2"/>
      <charset val="186"/>
    </font>
    <font>
      <sz val="16"/>
      <color rgb="FF1932CC"/>
      <name val="Arial"/>
      <family val="2"/>
      <charset val="186"/>
    </font>
    <font>
      <u/>
      <sz val="11"/>
      <color theme="10"/>
      <name val="Arial"/>
      <family val="2"/>
      <charset val="186"/>
    </font>
    <font>
      <u/>
      <sz val="12"/>
      <color theme="10"/>
      <name val="Arial"/>
      <family val="2"/>
      <charset val="186"/>
    </font>
    <font>
      <b/>
      <sz val="14"/>
      <color rgb="FF1932CC"/>
      <name val="Arial"/>
      <family val="2"/>
      <charset val="186"/>
    </font>
    <font>
      <i/>
      <sz val="12"/>
      <color theme="1"/>
      <name val="Calibri"/>
      <family val="2"/>
      <charset val="186"/>
    </font>
    <font>
      <sz val="8"/>
      <color theme="1"/>
      <name val="Calibri"/>
      <family val="2"/>
      <charset val="186"/>
      <scheme val="minor"/>
    </font>
    <font>
      <b/>
      <sz val="9"/>
      <name val="Arial"/>
      <family val="2"/>
      <charset val="186"/>
    </font>
    <font>
      <b/>
      <sz val="8"/>
      <color theme="0"/>
      <name val="Calibri"/>
      <family val="2"/>
      <charset val="186"/>
      <scheme val="minor"/>
    </font>
    <font>
      <sz val="7"/>
      <color theme="1"/>
      <name val="Arial"/>
      <family val="2"/>
      <charset val="186"/>
    </font>
    <font>
      <sz val="8"/>
      <color theme="1"/>
      <name val="Arial"/>
      <family val="2"/>
    </font>
    <font>
      <sz val="9"/>
      <color theme="1"/>
      <name val="Arial"/>
      <family val="2"/>
    </font>
    <font>
      <sz val="7"/>
      <color theme="1"/>
      <name val="Arial"/>
      <family val="2"/>
    </font>
    <font>
      <sz val="10"/>
      <color theme="1"/>
      <name val="Arial"/>
      <family val="2"/>
    </font>
    <font>
      <sz val="9"/>
      <color theme="1"/>
      <name val="Arial"/>
      <family val="2"/>
    </font>
    <font>
      <sz val="7"/>
      <color theme="1"/>
      <name val="Arial"/>
      <family val="2"/>
    </font>
    <font>
      <vertAlign val="superscript"/>
      <sz val="10"/>
      <color theme="1"/>
      <name val="Arial"/>
      <family val="2"/>
    </font>
    <font>
      <b/>
      <sz val="10"/>
      <color theme="1"/>
      <name val="Arial"/>
      <family val="2"/>
    </font>
    <font>
      <sz val="9"/>
      <color theme="1"/>
      <name val="Arial"/>
    </font>
    <font>
      <sz val="7"/>
      <color theme="1"/>
      <name val="Arial"/>
    </font>
    <font>
      <b/>
      <sz val="10"/>
      <color theme="1"/>
      <name val="Arial"/>
    </font>
    <font>
      <sz val="10"/>
      <color theme="1"/>
      <name val="Arial"/>
    </font>
    <font>
      <sz val="8"/>
      <color theme="1"/>
      <name val="Arial"/>
    </font>
    <font>
      <sz val="9"/>
      <name val="Arial"/>
      <family val="2"/>
    </font>
    <font>
      <sz val="9"/>
      <color rgb="FFFF0000"/>
      <name val="Arial"/>
      <family val="2"/>
    </font>
    <font>
      <b/>
      <sz val="9"/>
      <name val="Arial"/>
      <family val="2"/>
    </font>
    <font>
      <sz val="10"/>
      <color rgb="FF9C5700"/>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4"/>
        <bgColor theme="4"/>
      </patternFill>
    </fill>
    <fill>
      <patternFill patternType="solid">
        <fgColor rgb="FFFFFFFF"/>
        <bgColor indexed="64"/>
      </patternFill>
    </fill>
    <fill>
      <patternFill patternType="solid">
        <fgColor theme="4" tint="0.79998168889431442"/>
        <bgColor theme="4" tint="0.79998168889431442"/>
      </patternFill>
    </fill>
    <fill>
      <patternFill patternType="solid">
        <fgColor theme="0"/>
        <bgColor theme="4"/>
      </patternFill>
    </fill>
    <fill>
      <patternFill patternType="solid">
        <fgColor rgb="FFFFFFC5"/>
        <bgColor indexed="64"/>
      </patternFill>
    </fill>
  </fills>
  <borders count="2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s>
  <cellStyleXfs count="4">
    <xf numFmtId="0" fontId="0" fillId="0" borderId="0"/>
    <xf numFmtId="3" fontId="5" fillId="0" borderId="0" applyProtection="0">
      <alignment vertical="top"/>
    </xf>
    <xf numFmtId="0" fontId="11" fillId="3" borderId="0" applyNumberFormat="0" applyBorder="0" applyAlignment="0" applyProtection="0"/>
    <xf numFmtId="0" fontId="54" fillId="0" borderId="0" applyNumberFormat="0" applyFill="0" applyBorder="0" applyAlignment="0" applyProtection="0"/>
  </cellStyleXfs>
  <cellXfs count="333">
    <xf numFmtId="0" fontId="0" fillId="0" borderId="0" xfId="0"/>
    <xf numFmtId="0" fontId="4" fillId="2" borderId="2" xfId="0" applyFont="1" applyFill="1" applyBorder="1" applyAlignment="1">
      <alignment vertical="top" wrapText="1"/>
    </xf>
    <xf numFmtId="0" fontId="6" fillId="2" borderId="2" xfId="0" applyFont="1" applyFill="1" applyBorder="1" applyAlignment="1">
      <alignment vertical="top" wrapText="1"/>
    </xf>
    <xf numFmtId="0" fontId="7" fillId="2" borderId="2" xfId="0" applyFont="1" applyFill="1" applyBorder="1" applyAlignment="1">
      <alignment vertical="top" wrapText="1"/>
    </xf>
    <xf numFmtId="0" fontId="3" fillId="2" borderId="2" xfId="0" applyFont="1" applyFill="1" applyBorder="1" applyAlignment="1">
      <alignment vertical="top" wrapText="1"/>
    </xf>
    <xf numFmtId="0" fontId="4" fillId="2" borderId="3" xfId="0" applyFont="1" applyFill="1" applyBorder="1" applyAlignment="1">
      <alignment vertical="top" wrapText="1"/>
    </xf>
    <xf numFmtId="0" fontId="10" fillId="2" borderId="2" xfId="0" applyFont="1" applyFill="1" applyBorder="1" applyAlignment="1">
      <alignment vertical="top" wrapText="1"/>
    </xf>
    <xf numFmtId="0" fontId="5" fillId="2" borderId="2" xfId="0" applyFont="1" applyFill="1" applyBorder="1" applyAlignment="1">
      <alignment vertical="top" wrapText="1"/>
    </xf>
    <xf numFmtId="0" fontId="6" fillId="2" borderId="3" xfId="0" applyFont="1" applyFill="1" applyBorder="1" applyAlignment="1">
      <alignment vertical="top" wrapText="1"/>
    </xf>
    <xf numFmtId="0" fontId="7" fillId="2" borderId="3" xfId="0" applyFont="1" applyFill="1" applyBorder="1" applyAlignment="1">
      <alignment vertical="top" wrapText="1"/>
    </xf>
    <xf numFmtId="0" fontId="8" fillId="2" borderId="2" xfId="0" applyFont="1" applyFill="1" applyBorder="1" applyAlignment="1">
      <alignment vertical="top" wrapText="1"/>
    </xf>
    <xf numFmtId="0" fontId="4" fillId="2" borderId="5" xfId="0" applyFont="1" applyFill="1" applyBorder="1" applyAlignment="1">
      <alignment vertical="top" wrapText="1"/>
    </xf>
    <xf numFmtId="0" fontId="6" fillId="2" borderId="5" xfId="0" applyFont="1" applyFill="1" applyBorder="1" applyAlignment="1">
      <alignment vertical="top" wrapText="1"/>
    </xf>
    <xf numFmtId="0" fontId="7" fillId="2" borderId="5" xfId="0" applyFont="1" applyFill="1" applyBorder="1" applyAlignment="1">
      <alignment vertical="top" wrapText="1"/>
    </xf>
    <xf numFmtId="0" fontId="13" fillId="2" borderId="2" xfId="0" applyFont="1" applyFill="1" applyBorder="1" applyAlignment="1">
      <alignment vertical="top" wrapText="1"/>
    </xf>
    <xf numFmtId="0" fontId="1" fillId="2" borderId="2" xfId="0" applyFont="1" applyFill="1" applyBorder="1" applyAlignment="1">
      <alignment vertical="top" wrapText="1"/>
    </xf>
    <xf numFmtId="3" fontId="5" fillId="2" borderId="2" xfId="0" applyNumberFormat="1" applyFont="1" applyFill="1" applyBorder="1" applyAlignment="1">
      <alignment vertical="top" wrapText="1"/>
    </xf>
    <xf numFmtId="3" fontId="1" fillId="2" borderId="2" xfId="0" applyNumberFormat="1" applyFont="1" applyFill="1" applyBorder="1" applyAlignment="1">
      <alignment vertical="top" wrapText="1"/>
    </xf>
    <xf numFmtId="0" fontId="12" fillId="2" borderId="2" xfId="0" applyFont="1" applyFill="1" applyBorder="1" applyAlignment="1">
      <alignment vertical="top" wrapText="1"/>
    </xf>
    <xf numFmtId="0" fontId="4" fillId="2" borderId="8" xfId="0" applyFont="1" applyFill="1" applyBorder="1" applyAlignment="1">
      <alignment vertical="top" wrapText="1"/>
    </xf>
    <xf numFmtId="0" fontId="7" fillId="2" borderId="8" xfId="0" applyFont="1" applyFill="1" applyBorder="1" applyAlignment="1">
      <alignment vertical="top" wrapText="1"/>
    </xf>
    <xf numFmtId="0" fontId="4" fillId="2" borderId="10" xfId="0" applyFont="1" applyFill="1" applyBorder="1" applyAlignment="1">
      <alignment vertical="top" wrapText="1"/>
    </xf>
    <xf numFmtId="0" fontId="7" fillId="2" borderId="10" xfId="0" applyFont="1" applyFill="1" applyBorder="1" applyAlignment="1">
      <alignment vertical="top" wrapText="1"/>
    </xf>
    <xf numFmtId="0" fontId="1" fillId="2" borderId="3" xfId="0" applyFont="1" applyFill="1" applyBorder="1" applyAlignment="1">
      <alignment vertical="top" wrapText="1"/>
    </xf>
    <xf numFmtId="0" fontId="10" fillId="2" borderId="3" xfId="0" applyFont="1" applyFill="1" applyBorder="1" applyAlignment="1">
      <alignment vertical="top" wrapText="1"/>
    </xf>
    <xf numFmtId="0" fontId="4" fillId="2" borderId="6" xfId="0" applyFont="1" applyFill="1" applyBorder="1" applyAlignment="1">
      <alignment vertical="top" wrapText="1"/>
    </xf>
    <xf numFmtId="0" fontId="6" fillId="2" borderId="6" xfId="0" applyFont="1" applyFill="1" applyBorder="1" applyAlignment="1">
      <alignment vertical="top" wrapText="1"/>
    </xf>
    <xf numFmtId="0" fontId="7" fillId="2" borderId="6" xfId="0" applyFont="1" applyFill="1" applyBorder="1" applyAlignment="1">
      <alignment vertical="top" wrapText="1"/>
    </xf>
    <xf numFmtId="3" fontId="23" fillId="2" borderId="2" xfId="0" applyNumberFormat="1" applyFont="1" applyFill="1" applyBorder="1" applyAlignment="1">
      <alignment vertical="top" wrapText="1"/>
    </xf>
    <xf numFmtId="0" fontId="5" fillId="2" borderId="8" xfId="0" applyFont="1" applyFill="1" applyBorder="1" applyAlignment="1">
      <alignment vertical="top" wrapText="1"/>
    </xf>
    <xf numFmtId="0" fontId="5" fillId="2" borderId="10" xfId="0" applyFont="1" applyFill="1" applyBorder="1" applyAlignment="1">
      <alignment vertical="top" wrapText="1"/>
    </xf>
    <xf numFmtId="0" fontId="23" fillId="2" borderId="2" xfId="0" applyFont="1" applyFill="1" applyBorder="1" applyAlignment="1">
      <alignment vertical="top" wrapText="1"/>
    </xf>
    <xf numFmtId="0" fontId="5" fillId="2" borderId="3" xfId="0" applyFont="1" applyFill="1" applyBorder="1" applyAlignment="1">
      <alignment vertical="top" wrapText="1"/>
    </xf>
    <xf numFmtId="0" fontId="4" fillId="2" borderId="13" xfId="0" applyFont="1" applyFill="1" applyBorder="1" applyAlignment="1">
      <alignment vertical="top" wrapText="1"/>
    </xf>
    <xf numFmtId="0" fontId="4" fillId="2" borderId="15" xfId="0" applyFont="1" applyFill="1" applyBorder="1" applyAlignment="1">
      <alignment vertical="top" wrapText="1"/>
    </xf>
    <xf numFmtId="0" fontId="5" fillId="2" borderId="6" xfId="0" applyFont="1" applyFill="1" applyBorder="1" applyAlignment="1">
      <alignment vertical="top" wrapText="1"/>
    </xf>
    <xf numFmtId="3" fontId="5" fillId="2" borderId="3" xfId="0" applyNumberFormat="1" applyFont="1" applyFill="1" applyBorder="1" applyAlignment="1">
      <alignment vertical="top" wrapText="1"/>
    </xf>
    <xf numFmtId="0" fontId="5" fillId="2" borderId="5" xfId="0" applyFont="1" applyFill="1" applyBorder="1" applyAlignment="1">
      <alignment vertical="top" wrapText="1"/>
    </xf>
    <xf numFmtId="0" fontId="4" fillId="2" borderId="18" xfId="0" applyFont="1" applyFill="1" applyBorder="1" applyAlignment="1">
      <alignment vertical="top" wrapText="1"/>
    </xf>
    <xf numFmtId="3" fontId="5" fillId="2" borderId="5" xfId="0" applyNumberFormat="1" applyFont="1" applyFill="1" applyBorder="1" applyAlignment="1">
      <alignment vertical="top" wrapText="1"/>
    </xf>
    <xf numFmtId="0" fontId="4" fillId="2" borderId="16" xfId="0" applyFont="1" applyFill="1" applyBorder="1" applyAlignment="1">
      <alignment vertical="top" wrapText="1"/>
    </xf>
    <xf numFmtId="0" fontId="4" fillId="2" borderId="19" xfId="0" applyFont="1" applyFill="1" applyBorder="1" applyAlignment="1">
      <alignment vertical="top" wrapText="1"/>
    </xf>
    <xf numFmtId="0" fontId="4" fillId="2" borderId="14" xfId="0" applyFont="1" applyFill="1" applyBorder="1" applyAlignment="1">
      <alignment vertical="top" wrapText="1"/>
    </xf>
    <xf numFmtId="0" fontId="4" fillId="2" borderId="2" xfId="0" applyFont="1" applyFill="1" applyBorder="1" applyAlignment="1" applyProtection="1">
      <alignment vertical="top" wrapText="1"/>
      <protection locked="0"/>
    </xf>
    <xf numFmtId="3" fontId="23" fillId="2" borderId="6" xfId="0" applyNumberFormat="1" applyFont="1" applyFill="1" applyBorder="1" applyAlignment="1">
      <alignment vertical="top" wrapText="1"/>
    </xf>
    <xf numFmtId="0" fontId="4" fillId="2" borderId="13" xfId="0" applyFont="1" applyFill="1" applyBorder="1" applyAlignment="1">
      <alignment horizontal="left" vertical="top" wrapText="1"/>
    </xf>
    <xf numFmtId="0" fontId="6" fillId="2" borderId="14" xfId="0" applyFont="1" applyFill="1" applyBorder="1" applyAlignment="1">
      <alignment vertical="top" wrapText="1"/>
    </xf>
    <xf numFmtId="3" fontId="5" fillId="2" borderId="2" xfId="0" applyNumberFormat="1" applyFont="1" applyFill="1" applyBorder="1" applyAlignment="1">
      <alignment horizontal="right" vertical="top" wrapText="1"/>
    </xf>
    <xf numFmtId="0" fontId="2" fillId="2" borderId="2" xfId="0" applyFont="1" applyFill="1" applyBorder="1" applyAlignment="1">
      <alignment vertical="top" wrapText="1"/>
    </xf>
    <xf numFmtId="0" fontId="1" fillId="2" borderId="14" xfId="0" applyFont="1" applyFill="1" applyBorder="1" applyAlignment="1">
      <alignment vertical="top" wrapText="1"/>
    </xf>
    <xf numFmtId="0" fontId="1" fillId="2" borderId="13" xfId="0" applyFont="1" applyFill="1" applyBorder="1" applyAlignment="1">
      <alignment vertical="top" wrapText="1"/>
    </xf>
    <xf numFmtId="0" fontId="6" fillId="2" borderId="10" xfId="0" applyFont="1" applyFill="1" applyBorder="1" applyAlignment="1">
      <alignment vertical="top" wrapText="1"/>
    </xf>
    <xf numFmtId="0" fontId="6" fillId="2" borderId="8" xfId="0" applyFont="1" applyFill="1" applyBorder="1" applyAlignment="1">
      <alignment vertical="top" wrapText="1"/>
    </xf>
    <xf numFmtId="0" fontId="6" fillId="2" borderId="2"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top" wrapText="1"/>
    </xf>
    <xf numFmtId="3" fontId="5" fillId="2" borderId="8" xfId="0" applyNumberFormat="1" applyFont="1" applyFill="1" applyBorder="1" applyAlignment="1">
      <alignment vertical="top" wrapText="1"/>
    </xf>
    <xf numFmtId="3" fontId="6" fillId="2" borderId="2" xfId="0" applyNumberFormat="1" applyFont="1" applyFill="1" applyBorder="1" applyAlignment="1">
      <alignment vertical="top" wrapText="1"/>
    </xf>
    <xf numFmtId="3" fontId="6" fillId="2" borderId="10" xfId="0" applyNumberFormat="1" applyFont="1" applyFill="1" applyBorder="1" applyAlignment="1">
      <alignment vertical="top" wrapText="1"/>
    </xf>
    <xf numFmtId="3" fontId="10" fillId="2" borderId="6" xfId="0" applyNumberFormat="1" applyFont="1" applyFill="1" applyBorder="1" applyAlignment="1">
      <alignment vertical="top" wrapText="1"/>
    </xf>
    <xf numFmtId="0" fontId="34" fillId="2" borderId="2" xfId="0" applyFont="1" applyFill="1" applyBorder="1" applyAlignment="1">
      <alignment horizontal="left" vertical="top" wrapText="1"/>
    </xf>
    <xf numFmtId="0" fontId="34" fillId="2" borderId="5" xfId="0" applyFont="1" applyFill="1" applyBorder="1" applyAlignment="1">
      <alignment horizontal="left" vertical="top" wrapText="1"/>
    </xf>
    <xf numFmtId="0" fontId="34" fillId="2" borderId="3" xfId="0" applyFont="1" applyFill="1" applyBorder="1" applyAlignment="1">
      <alignment horizontal="left" vertical="top" wrapText="1"/>
    </xf>
    <xf numFmtId="0" fontId="34" fillId="2" borderId="6" xfId="0" applyFont="1" applyFill="1" applyBorder="1" applyAlignment="1">
      <alignment horizontal="left" vertical="top" wrapText="1"/>
    </xf>
    <xf numFmtId="0" fontId="13" fillId="2" borderId="10" xfId="0" applyFont="1" applyFill="1" applyBorder="1" applyAlignment="1">
      <alignment vertical="top" wrapText="1"/>
    </xf>
    <xf numFmtId="3" fontId="23" fillId="2" borderId="10" xfId="0" applyNumberFormat="1" applyFont="1" applyFill="1" applyBorder="1" applyAlignment="1">
      <alignment vertical="top" wrapText="1"/>
    </xf>
    <xf numFmtId="3" fontId="2" fillId="2" borderId="2" xfId="0" applyNumberFormat="1" applyFont="1" applyFill="1" applyBorder="1" applyAlignment="1">
      <alignment vertical="top" wrapText="1"/>
    </xf>
    <xf numFmtId="0" fontId="37" fillId="2" borderId="5" xfId="0" applyFont="1" applyFill="1" applyBorder="1" applyAlignment="1">
      <alignment horizontal="left" vertical="top" wrapText="1"/>
    </xf>
    <xf numFmtId="0" fontId="37" fillId="2" borderId="2" xfId="0" applyFont="1" applyFill="1" applyBorder="1" applyAlignment="1">
      <alignment horizontal="left" vertical="top" wrapText="1"/>
    </xf>
    <xf numFmtId="0" fontId="37" fillId="2" borderId="2" xfId="0" applyFont="1" applyFill="1" applyBorder="1" applyAlignment="1">
      <alignment vertical="top" wrapText="1"/>
    </xf>
    <xf numFmtId="0" fontId="9" fillId="0" borderId="0" xfId="0" applyFont="1"/>
    <xf numFmtId="0" fontId="7" fillId="2" borderId="1" xfId="0" applyFont="1" applyFill="1" applyBorder="1" applyAlignment="1">
      <alignment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3" fontId="7" fillId="2" borderId="1" xfId="0" applyNumberFormat="1" applyFont="1" applyFill="1" applyBorder="1" applyAlignment="1">
      <alignment vertical="top" wrapText="1"/>
    </xf>
    <xf numFmtId="0" fontId="4" fillId="2" borderId="2" xfId="0" applyFont="1" applyFill="1" applyBorder="1" applyAlignment="1">
      <alignment horizontal="center" vertical="top"/>
    </xf>
    <xf numFmtId="3" fontId="5" fillId="2" borderId="2" xfId="0" applyNumberFormat="1" applyFont="1" applyFill="1" applyBorder="1" applyAlignment="1">
      <alignment vertical="top"/>
    </xf>
    <xf numFmtId="0" fontId="41" fillId="2" borderId="2" xfId="0" applyFont="1" applyFill="1" applyBorder="1" applyAlignment="1">
      <alignment horizontal="center" vertical="top" wrapText="1"/>
    </xf>
    <xf numFmtId="0" fontId="42" fillId="2" borderId="2" xfId="0" applyFont="1" applyFill="1" applyBorder="1" applyAlignment="1">
      <alignment vertical="top" wrapText="1"/>
    </xf>
    <xf numFmtId="0" fontId="43" fillId="2" borderId="2" xfId="0" applyFont="1" applyFill="1" applyBorder="1" applyAlignment="1">
      <alignment vertical="top" wrapText="1"/>
    </xf>
    <xf numFmtId="0" fontId="44" fillId="2" borderId="2" xfId="0" applyFont="1" applyFill="1" applyBorder="1" applyAlignment="1">
      <alignment vertical="top" wrapText="1"/>
    </xf>
    <xf numFmtId="0" fontId="7" fillId="2" borderId="2" xfId="0" applyFont="1" applyFill="1" applyBorder="1" applyAlignment="1">
      <alignment horizontal="left" vertical="top" wrapText="1"/>
    </xf>
    <xf numFmtId="0" fontId="47" fillId="2" borderId="2" xfId="0" applyFont="1" applyFill="1" applyBorder="1" applyAlignment="1">
      <alignment vertical="top" wrapText="1"/>
    </xf>
    <xf numFmtId="0" fontId="47" fillId="2" borderId="2" xfId="0" applyFont="1" applyFill="1" applyBorder="1" applyAlignment="1">
      <alignment horizontal="center" vertical="top" wrapText="1"/>
    </xf>
    <xf numFmtId="0" fontId="48" fillId="2" borderId="2" xfId="0" applyFont="1" applyFill="1" applyBorder="1" applyAlignment="1">
      <alignment vertical="top" wrapText="1"/>
    </xf>
    <xf numFmtId="0" fontId="46" fillId="2" borderId="2" xfId="0" applyFont="1" applyFill="1" applyBorder="1" applyAlignment="1">
      <alignment vertical="top" wrapText="1"/>
    </xf>
    <xf numFmtId="0" fontId="49" fillId="2" borderId="13" xfId="0" applyFont="1" applyFill="1" applyBorder="1" applyAlignment="1">
      <alignment vertical="top" wrapText="1"/>
    </xf>
    <xf numFmtId="0" fontId="4" fillId="0" borderId="0" xfId="0" applyFont="1" applyAlignment="1">
      <alignment horizontal="left" vertical="top"/>
    </xf>
    <xf numFmtId="0" fontId="50" fillId="0" borderId="0" xfId="0" applyFont="1" applyAlignment="1">
      <alignment horizontal="center" vertical="center"/>
    </xf>
    <xf numFmtId="0" fontId="50" fillId="0" borderId="0" xfId="0" applyFont="1" applyAlignment="1">
      <alignment vertical="center"/>
    </xf>
    <xf numFmtId="0" fontId="52" fillId="0" borderId="0" xfId="0" applyFont="1" applyAlignment="1">
      <alignment horizontal="center" vertical="center"/>
    </xf>
    <xf numFmtId="0" fontId="53"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vertical="center" wrapText="1"/>
    </xf>
    <xf numFmtId="0" fontId="50" fillId="0" borderId="0" xfId="0" applyFont="1" applyAlignment="1">
      <alignment vertical="center" wrapText="1"/>
    </xf>
    <xf numFmtId="0" fontId="24" fillId="0" borderId="0" xfId="0" applyFont="1" applyAlignment="1">
      <alignment horizontal="center" vertical="center"/>
    </xf>
    <xf numFmtId="0" fontId="55" fillId="0" borderId="0" xfId="3" applyFont="1" applyAlignment="1">
      <alignment vertical="center" wrapText="1"/>
    </xf>
    <xf numFmtId="0" fontId="50" fillId="0" borderId="0" xfId="0" applyFont="1"/>
    <xf numFmtId="0" fontId="56" fillId="0" borderId="0" xfId="0" applyFont="1" applyAlignment="1">
      <alignment vertical="center"/>
    </xf>
    <xf numFmtId="0" fontId="45" fillId="5" borderId="0" xfId="0" applyFont="1" applyFill="1" applyAlignment="1">
      <alignment horizontal="justify" vertical="center" wrapText="1"/>
    </xf>
    <xf numFmtId="0" fontId="45" fillId="5" borderId="0" xfId="0" applyFont="1" applyFill="1" applyAlignment="1">
      <alignment horizontal="left" vertical="center" wrapText="1"/>
    </xf>
    <xf numFmtId="0" fontId="51" fillId="5" borderId="0" xfId="0" applyFont="1" applyFill="1" applyAlignment="1">
      <alignment horizontal="justify" vertical="center" wrapText="1"/>
    </xf>
    <xf numFmtId="0" fontId="16" fillId="0" borderId="0" xfId="0" applyFont="1"/>
    <xf numFmtId="0" fontId="51" fillId="5" borderId="0" xfId="0" applyFont="1" applyFill="1" applyAlignment="1">
      <alignment horizontal="left" vertical="center" wrapText="1"/>
    </xf>
    <xf numFmtId="0" fontId="9" fillId="0" borderId="0" xfId="0" applyFont="1" applyAlignment="1">
      <alignment horizontal="left"/>
    </xf>
    <xf numFmtId="0" fontId="0" fillId="0" borderId="0" xfId="0" applyAlignment="1">
      <alignment horizontal="left" vertical="top"/>
    </xf>
    <xf numFmtId="0" fontId="0" fillId="0" borderId="15" xfId="0" applyBorder="1" applyAlignment="1">
      <alignment horizontal="left" vertical="top"/>
    </xf>
    <xf numFmtId="0" fontId="0" fillId="0" borderId="20" xfId="0" applyBorder="1" applyAlignment="1">
      <alignment horizontal="left" vertical="top"/>
    </xf>
    <xf numFmtId="0" fontId="0" fillId="0" borderId="18" xfId="0"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0" fillId="0" borderId="22" xfId="0" applyBorder="1" applyAlignment="1">
      <alignment horizontal="left" vertical="top"/>
    </xf>
    <xf numFmtId="0" fontId="0" fillId="0" borderId="1" xfId="0" applyBorder="1" applyAlignment="1">
      <alignment horizontal="left" vertical="top"/>
    </xf>
    <xf numFmtId="0" fontId="58" fillId="0" borderId="0" xfId="0" applyFont="1" applyAlignment="1">
      <alignment horizontal="center" vertical="center" wrapText="1"/>
    </xf>
    <xf numFmtId="0" fontId="0" fillId="0" borderId="0" xfId="0" applyAlignment="1">
      <alignment horizontal="center" vertical="center" wrapText="1"/>
    </xf>
    <xf numFmtId="0" fontId="56" fillId="0" borderId="0" xfId="0" applyFont="1"/>
    <xf numFmtId="0" fontId="9" fillId="0" borderId="20" xfId="0" applyFont="1" applyBorder="1" applyAlignment="1">
      <alignment horizontal="left" vertical="top"/>
    </xf>
    <xf numFmtId="0" fontId="9" fillId="0" borderId="16" xfId="0" applyFont="1" applyBorder="1" applyAlignment="1">
      <alignment horizontal="left" vertical="top"/>
    </xf>
    <xf numFmtId="0" fontId="9" fillId="0" borderId="1" xfId="0" applyFont="1" applyBorder="1" applyAlignment="1">
      <alignment horizontal="left" vertical="top"/>
    </xf>
    <xf numFmtId="0" fontId="9" fillId="0" borderId="23" xfId="0" applyFont="1" applyBorder="1" applyAlignment="1">
      <alignment horizontal="left" vertical="top"/>
    </xf>
    <xf numFmtId="0" fontId="9" fillId="0" borderId="23" xfId="0" applyFont="1" applyBorder="1"/>
    <xf numFmtId="0" fontId="9" fillId="0" borderId="15" xfId="0" applyFont="1" applyBorder="1" applyAlignment="1">
      <alignment horizontal="left" vertical="top"/>
    </xf>
    <xf numFmtId="0" fontId="9" fillId="0" borderId="0" xfId="0" applyFont="1" applyAlignment="1">
      <alignment horizontal="left" vertical="top"/>
    </xf>
    <xf numFmtId="49" fontId="9" fillId="0" borderId="0" xfId="0" applyNumberFormat="1" applyFont="1" applyAlignment="1">
      <alignment horizontal="left" vertical="top"/>
    </xf>
    <xf numFmtId="0" fontId="34" fillId="2" borderId="2" xfId="0" applyFont="1" applyFill="1" applyBorder="1" applyAlignment="1">
      <alignment vertical="top" wrapText="1"/>
    </xf>
    <xf numFmtId="3" fontId="21" fillId="2" borderId="2" xfId="0" applyNumberFormat="1" applyFont="1" applyFill="1" applyBorder="1" applyAlignment="1">
      <alignment vertical="top" wrapText="1"/>
    </xf>
    <xf numFmtId="3" fontId="59" fillId="2" borderId="2" xfId="0" applyNumberFormat="1" applyFont="1" applyFill="1" applyBorder="1" applyAlignment="1">
      <alignment vertical="top" wrapText="1"/>
    </xf>
    <xf numFmtId="0" fontId="9" fillId="0" borderId="4" xfId="0" applyFont="1" applyBorder="1" applyAlignment="1">
      <alignment horizontal="left" vertical="top"/>
    </xf>
    <xf numFmtId="49" fontId="9" fillId="6" borderId="4" xfId="0" applyNumberFormat="1" applyFont="1" applyFill="1" applyBorder="1" applyAlignment="1">
      <alignment horizontal="left" vertical="top"/>
    </xf>
    <xf numFmtId="0" fontId="9" fillId="6" borderId="4" xfId="0" applyFont="1" applyFill="1" applyBorder="1" applyAlignment="1">
      <alignment horizontal="left" vertical="top"/>
    </xf>
    <xf numFmtId="0" fontId="60" fillId="4" borderId="4" xfId="0" applyFont="1" applyFill="1" applyBorder="1" applyAlignment="1">
      <alignment horizontal="center" vertical="center" wrapText="1"/>
    </xf>
    <xf numFmtId="49" fontId="4" fillId="6" borderId="4" xfId="0" applyNumberFormat="1" applyFont="1" applyFill="1" applyBorder="1" applyAlignment="1">
      <alignment horizontal="left" vertical="top"/>
    </xf>
    <xf numFmtId="0" fontId="7" fillId="2" borderId="13" xfId="0" applyFont="1" applyFill="1" applyBorder="1" applyAlignment="1">
      <alignment vertical="top" wrapText="1"/>
    </xf>
    <xf numFmtId="0" fontId="7" fillId="2" borderId="15" xfId="0" applyFont="1" applyFill="1" applyBorder="1" applyAlignment="1">
      <alignment vertical="top" wrapText="1"/>
    </xf>
    <xf numFmtId="0" fontId="7" fillId="2" borderId="18" xfId="0" applyFont="1" applyFill="1" applyBorder="1" applyAlignment="1">
      <alignment vertical="top" wrapText="1"/>
    </xf>
    <xf numFmtId="0" fontId="7" fillId="2" borderId="22" xfId="0" applyFont="1" applyFill="1" applyBorder="1" applyAlignment="1">
      <alignment vertical="top" wrapText="1"/>
    </xf>
    <xf numFmtId="0" fontId="43" fillId="2" borderId="13" xfId="0" applyFont="1" applyFill="1" applyBorder="1" applyAlignment="1">
      <alignment vertical="top" wrapText="1"/>
    </xf>
    <xf numFmtId="0" fontId="61" fillId="2" borderId="2" xfId="0" applyFont="1" applyFill="1" applyBorder="1" applyAlignment="1">
      <alignment horizontal="left" vertical="top" wrapText="1"/>
    </xf>
    <xf numFmtId="0" fontId="49" fillId="2" borderId="14" xfId="0" applyFont="1" applyFill="1" applyBorder="1" applyAlignment="1">
      <alignment vertical="top" wrapText="1"/>
    </xf>
    <xf numFmtId="0" fontId="17" fillId="4" borderId="9" xfId="0" applyFont="1" applyFill="1" applyBorder="1" applyAlignment="1">
      <alignment horizontal="center" vertical="center" wrapText="1"/>
    </xf>
    <xf numFmtId="0" fontId="4" fillId="6" borderId="9" xfId="0" applyFont="1" applyFill="1" applyBorder="1" applyAlignment="1">
      <alignment horizontal="left" vertical="top"/>
    </xf>
    <xf numFmtId="0" fontId="62" fillId="2" borderId="2" xfId="0" applyFont="1" applyFill="1" applyBorder="1" applyAlignment="1">
      <alignment vertical="top" wrapText="1"/>
    </xf>
    <xf numFmtId="0" fontId="63" fillId="2" borderId="2" xfId="0" applyFont="1" applyFill="1" applyBorder="1" applyAlignment="1">
      <alignment vertical="top" wrapText="1"/>
    </xf>
    <xf numFmtId="0" fontId="64" fillId="2" borderId="2" xfId="0" applyFont="1" applyFill="1" applyBorder="1" applyAlignment="1">
      <alignment horizontal="left" vertical="top" wrapText="1"/>
    </xf>
    <xf numFmtId="0" fontId="65" fillId="2" borderId="13" xfId="0" applyFont="1" applyFill="1" applyBorder="1" applyAlignment="1">
      <alignment vertical="top" wrapText="1"/>
    </xf>
    <xf numFmtId="0" fontId="10" fillId="2" borderId="6" xfId="0" applyFont="1" applyFill="1" applyBorder="1" applyAlignment="1">
      <alignment vertical="top" wrapText="1"/>
    </xf>
    <xf numFmtId="0" fontId="10" fillId="2" borderId="6" xfId="0" applyFont="1" applyFill="1" applyBorder="1" applyAlignment="1">
      <alignment horizontal="center" vertical="top" wrapText="1"/>
    </xf>
    <xf numFmtId="0" fontId="10" fillId="2" borderId="6" xfId="0" applyFont="1" applyFill="1" applyBorder="1" applyAlignment="1">
      <alignment horizontal="left" vertical="top" wrapText="1"/>
    </xf>
    <xf numFmtId="0" fontId="10" fillId="2" borderId="22" xfId="0" applyFont="1" applyFill="1" applyBorder="1" applyAlignment="1">
      <alignment vertical="top" wrapText="1"/>
    </xf>
    <xf numFmtId="0" fontId="66" fillId="2" borderId="2" xfId="0" applyFont="1" applyFill="1" applyBorder="1" applyAlignment="1">
      <alignment vertical="top" wrapText="1"/>
    </xf>
    <xf numFmtId="0" fontId="67" fillId="2" borderId="2" xfId="0" applyFont="1" applyFill="1" applyBorder="1" applyAlignment="1">
      <alignment horizontal="left" vertical="top" wrapText="1"/>
    </xf>
    <xf numFmtId="0" fontId="66" fillId="2" borderId="2" xfId="0" applyFont="1" applyFill="1" applyBorder="1" applyAlignment="1">
      <alignment horizontal="center" vertical="top" wrapText="1"/>
    </xf>
    <xf numFmtId="0" fontId="63" fillId="2" borderId="2" xfId="0" applyFont="1" applyFill="1" applyBorder="1" applyAlignment="1">
      <alignment horizontal="center" vertical="top" wrapText="1"/>
    </xf>
    <xf numFmtId="0" fontId="69" fillId="2" borderId="2" xfId="0" applyFont="1" applyFill="1" applyBorder="1" applyAlignment="1">
      <alignment vertical="top" wrapText="1"/>
    </xf>
    <xf numFmtId="0" fontId="65" fillId="2" borderId="14" xfId="0" applyFont="1" applyFill="1" applyBorder="1" applyAlignment="1">
      <alignment vertical="top" wrapText="1"/>
    </xf>
    <xf numFmtId="3" fontId="29" fillId="2" borderId="2" xfId="0" applyNumberFormat="1" applyFont="1" applyFill="1" applyBorder="1" applyAlignment="1">
      <alignment vertical="top" wrapText="1"/>
    </xf>
    <xf numFmtId="0" fontId="10" fillId="2" borderId="13" xfId="0" applyFont="1" applyFill="1" applyBorder="1" applyAlignment="1">
      <alignment vertical="top" wrapText="1"/>
    </xf>
    <xf numFmtId="49" fontId="70" fillId="2" borderId="2" xfId="0" applyNumberFormat="1" applyFont="1" applyFill="1" applyBorder="1" applyAlignment="1">
      <alignment horizontal="center" vertical="top" wrapText="1"/>
    </xf>
    <xf numFmtId="0" fontId="71" fillId="2" borderId="2" xfId="0" applyFont="1" applyFill="1" applyBorder="1" applyAlignment="1">
      <alignment horizontal="left" vertical="top" wrapText="1"/>
    </xf>
    <xf numFmtId="0" fontId="72" fillId="2" borderId="2" xfId="0" applyFont="1" applyFill="1" applyBorder="1" applyAlignment="1">
      <alignment vertical="top" wrapText="1"/>
    </xf>
    <xf numFmtId="0" fontId="73" fillId="2" borderId="14" xfId="0" applyFont="1" applyFill="1" applyBorder="1" applyAlignment="1">
      <alignment vertical="top" wrapText="1"/>
    </xf>
    <xf numFmtId="0" fontId="74" fillId="2" borderId="2" xfId="0" applyFont="1" applyFill="1" applyBorder="1" applyAlignment="1">
      <alignment vertical="top" wrapText="1"/>
    </xf>
    <xf numFmtId="0" fontId="70" fillId="2" borderId="2" xfId="0" applyFont="1" applyFill="1" applyBorder="1" applyAlignment="1">
      <alignment vertical="top" wrapText="1"/>
    </xf>
    <xf numFmtId="0" fontId="70" fillId="2" borderId="2" xfId="0" applyFont="1" applyFill="1" applyBorder="1" applyAlignment="1">
      <alignment horizontal="center" vertical="top" wrapText="1"/>
    </xf>
    <xf numFmtId="0" fontId="73" fillId="2" borderId="13" xfId="0" applyFont="1" applyFill="1" applyBorder="1" applyAlignment="1">
      <alignment vertical="top" wrapText="1"/>
    </xf>
    <xf numFmtId="0" fontId="13" fillId="2" borderId="2" xfId="0" applyFont="1" applyFill="1" applyBorder="1" applyAlignment="1">
      <alignment horizontal="center" vertical="top" wrapText="1"/>
    </xf>
    <xf numFmtId="3" fontId="75" fillId="2" borderId="2" xfId="0" applyNumberFormat="1" applyFont="1" applyFill="1" applyBorder="1" applyAlignment="1">
      <alignment vertical="top" wrapText="1"/>
    </xf>
    <xf numFmtId="3" fontId="63" fillId="2" borderId="2" xfId="0" applyNumberFormat="1" applyFont="1" applyFill="1" applyBorder="1" applyAlignment="1">
      <alignment vertical="top" wrapText="1"/>
    </xf>
    <xf numFmtId="3" fontId="63" fillId="2" borderId="14" xfId="0" applyNumberFormat="1" applyFont="1" applyFill="1" applyBorder="1" applyAlignment="1">
      <alignment vertical="top" wrapText="1"/>
    </xf>
    <xf numFmtId="3" fontId="63" fillId="2" borderId="2" xfId="0" applyNumberFormat="1" applyFont="1" applyFill="1" applyBorder="1" applyAlignment="1">
      <alignment vertical="top"/>
    </xf>
    <xf numFmtId="3" fontId="63" fillId="2" borderId="8" xfId="0" applyNumberFormat="1" applyFont="1" applyFill="1" applyBorder="1" applyAlignment="1">
      <alignment vertical="top" wrapText="1"/>
    </xf>
    <xf numFmtId="3" fontId="76" fillId="2" borderId="2" xfId="0" applyNumberFormat="1" applyFont="1" applyFill="1" applyBorder="1" applyAlignment="1">
      <alignment vertical="top" wrapText="1"/>
    </xf>
    <xf numFmtId="3" fontId="76" fillId="2" borderId="8" xfId="0" applyNumberFormat="1" applyFont="1" applyFill="1" applyBorder="1" applyAlignment="1">
      <alignment vertical="top" wrapText="1"/>
    </xf>
    <xf numFmtId="3" fontId="63" fillId="2" borderId="10" xfId="0" applyNumberFormat="1" applyFont="1" applyFill="1" applyBorder="1" applyAlignment="1">
      <alignment vertical="top" wrapText="1"/>
    </xf>
    <xf numFmtId="3" fontId="63" fillId="2" borderId="2" xfId="0" applyNumberFormat="1" applyFont="1" applyFill="1" applyBorder="1" applyAlignment="1">
      <alignment horizontal="right" vertical="top" wrapText="1"/>
    </xf>
    <xf numFmtId="3" fontId="63" fillId="2" borderId="3" xfId="0" applyNumberFormat="1" applyFont="1" applyFill="1" applyBorder="1" applyAlignment="1">
      <alignment vertical="top" wrapText="1"/>
    </xf>
    <xf numFmtId="3" fontId="63" fillId="2" borderId="5" xfId="0" applyNumberFormat="1" applyFont="1" applyFill="1" applyBorder="1" applyAlignment="1">
      <alignment vertical="top" wrapText="1"/>
    </xf>
    <xf numFmtId="3" fontId="63" fillId="2" borderId="3" xfId="0" applyNumberFormat="1" applyFont="1" applyFill="1" applyBorder="1" applyAlignment="1">
      <alignment horizontal="right" vertical="top" wrapText="1"/>
    </xf>
    <xf numFmtId="3" fontId="77" fillId="2" borderId="6" xfId="0" applyNumberFormat="1" applyFont="1" applyFill="1" applyBorder="1" applyAlignment="1">
      <alignment vertical="top" wrapText="1"/>
    </xf>
    <xf numFmtId="3" fontId="63" fillId="2" borderId="6" xfId="0" applyNumberFormat="1" applyFont="1" applyFill="1" applyBorder="1" applyAlignment="1">
      <alignment vertical="top" wrapText="1"/>
    </xf>
    <xf numFmtId="3" fontId="63" fillId="2" borderId="19" xfId="0" applyNumberFormat="1" applyFont="1" applyFill="1" applyBorder="1" applyAlignment="1">
      <alignment vertical="top" wrapText="1"/>
    </xf>
    <xf numFmtId="3" fontId="63" fillId="2" borderId="5" xfId="0" applyNumberFormat="1" applyFont="1" applyFill="1" applyBorder="1" applyAlignment="1">
      <alignment horizontal="right" vertical="top" wrapText="1"/>
    </xf>
    <xf numFmtId="3" fontId="63" fillId="2" borderId="14" xfId="0" applyNumberFormat="1" applyFont="1" applyFill="1" applyBorder="1" applyAlignment="1">
      <alignment horizontal="right" vertical="top" wrapText="1"/>
    </xf>
    <xf numFmtId="3" fontId="63" fillId="2" borderId="16" xfId="0" applyNumberFormat="1" applyFont="1" applyFill="1" applyBorder="1" applyAlignment="1">
      <alignment horizontal="right" vertical="top" wrapText="1"/>
    </xf>
    <xf numFmtId="3" fontId="63" fillId="2" borderId="16" xfId="0" applyNumberFormat="1" applyFont="1" applyFill="1" applyBorder="1" applyAlignment="1">
      <alignment vertical="top" wrapText="1"/>
    </xf>
    <xf numFmtId="3" fontId="75" fillId="2" borderId="2" xfId="0" applyNumberFormat="1" applyFont="1" applyFill="1" applyBorder="1" applyAlignment="1">
      <alignment horizontal="right" vertical="top" wrapText="1"/>
    </xf>
    <xf numFmtId="0" fontId="18" fillId="7" borderId="1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36" fillId="7" borderId="12"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0" fillId="2" borderId="0" xfId="0" applyFill="1" applyAlignment="1">
      <alignment wrapText="1"/>
    </xf>
    <xf numFmtId="0" fontId="16" fillId="2" borderId="7" xfId="0" applyFont="1" applyFill="1" applyBorder="1" applyAlignment="1">
      <alignment vertical="top"/>
    </xf>
    <xf numFmtId="0" fontId="29" fillId="2" borderId="4" xfId="0" applyFont="1" applyFill="1" applyBorder="1" applyAlignment="1">
      <alignment horizontal="center" vertical="top" wrapText="1"/>
    </xf>
    <xf numFmtId="0" fontId="33" fillId="2" borderId="4" xfId="0" applyFont="1" applyFill="1" applyBorder="1" applyAlignment="1">
      <alignment horizontal="left" vertical="top" wrapText="1"/>
    </xf>
    <xf numFmtId="0" fontId="16" fillId="2" borderId="4" xfId="0" applyFont="1" applyFill="1" applyBorder="1" applyAlignment="1">
      <alignment vertical="top" wrapText="1"/>
    </xf>
    <xf numFmtId="0" fontId="5" fillId="2" borderId="4" xfId="0" applyFont="1" applyFill="1" applyBorder="1" applyAlignment="1">
      <alignment vertical="top" wrapText="1"/>
    </xf>
    <xf numFmtId="0" fontId="15" fillId="2" borderId="4" xfId="0" applyFont="1" applyFill="1" applyBorder="1" applyAlignment="1">
      <alignment vertical="top" wrapText="1"/>
    </xf>
    <xf numFmtId="0" fontId="21" fillId="2" borderId="4" xfId="0" applyFont="1" applyFill="1" applyBorder="1" applyAlignment="1">
      <alignment vertical="top" wrapText="1"/>
    </xf>
    <xf numFmtId="3" fontId="16" fillId="2" borderId="4" xfId="0" applyNumberFormat="1" applyFont="1" applyFill="1" applyBorder="1" applyAlignment="1">
      <alignment vertical="top" wrapText="1"/>
    </xf>
    <xf numFmtId="3" fontId="22" fillId="2" borderId="4" xfId="0" applyNumberFormat="1" applyFont="1" applyFill="1" applyBorder="1" applyAlignment="1">
      <alignment vertical="top" wrapText="1"/>
    </xf>
    <xf numFmtId="3" fontId="32" fillId="2" borderId="4" xfId="0" applyNumberFormat="1" applyFont="1" applyFill="1" applyBorder="1" applyAlignment="1">
      <alignment vertical="top" wrapText="1"/>
    </xf>
    <xf numFmtId="3" fontId="15" fillId="2" borderId="4" xfId="0" applyNumberFormat="1" applyFont="1" applyFill="1" applyBorder="1" applyAlignment="1">
      <alignment vertical="top" wrapText="1"/>
    </xf>
    <xf numFmtId="0" fontId="9" fillId="2" borderId="7" xfId="0" applyFont="1" applyFill="1" applyBorder="1" applyAlignment="1">
      <alignment vertical="top"/>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4" fillId="2" borderId="4" xfId="0" applyFont="1" applyFill="1" applyBorder="1" applyAlignment="1">
      <alignment vertical="top" wrapText="1"/>
    </xf>
    <xf numFmtId="3" fontId="5" fillId="2" borderId="4" xfId="0" applyNumberFormat="1" applyFont="1" applyFill="1" applyBorder="1" applyAlignment="1">
      <alignment vertical="top" wrapText="1"/>
    </xf>
    <xf numFmtId="3" fontId="4" fillId="2" borderId="4" xfId="0" applyNumberFormat="1" applyFont="1" applyFill="1" applyBorder="1" applyAlignment="1">
      <alignment vertical="top" wrapText="1"/>
    </xf>
    <xf numFmtId="0" fontId="4" fillId="2" borderId="24" xfId="0" applyFont="1" applyFill="1" applyBorder="1" applyAlignment="1">
      <alignment vertical="top" wrapText="1"/>
    </xf>
    <xf numFmtId="0" fontId="6" fillId="2" borderId="0" xfId="0" applyFont="1" applyFill="1" applyAlignment="1">
      <alignment vertical="top" wrapText="1"/>
    </xf>
    <xf numFmtId="0" fontId="4" fillId="2" borderId="0" xfId="0" applyFont="1" applyFill="1" applyAlignment="1">
      <alignment vertical="top" wrapText="1"/>
    </xf>
    <xf numFmtId="0" fontId="0" fillId="2" borderId="2" xfId="0" applyFill="1" applyBorder="1" applyAlignment="1">
      <alignment vertical="top" wrapText="1"/>
    </xf>
    <xf numFmtId="0" fontId="6" fillId="2" borderId="8" xfId="0" applyFont="1" applyFill="1" applyBorder="1" applyAlignment="1">
      <alignment horizontal="center" vertical="top" wrapText="1"/>
    </xf>
    <xf numFmtId="0" fontId="34" fillId="2" borderId="4" xfId="0" applyFont="1" applyFill="1" applyBorder="1" applyAlignment="1">
      <alignment horizontal="left" vertical="top" wrapText="1"/>
    </xf>
    <xf numFmtId="0" fontId="10" fillId="2" borderId="4" xfId="0" applyFont="1" applyFill="1" applyBorder="1" applyAlignment="1">
      <alignment vertical="top" wrapText="1"/>
    </xf>
    <xf numFmtId="0" fontId="6" fillId="2" borderId="4" xfId="0" applyFont="1" applyFill="1" applyBorder="1" applyAlignment="1">
      <alignment vertical="top" wrapText="1"/>
    </xf>
    <xf numFmtId="0" fontId="1" fillId="2" borderId="4" xfId="0" applyFont="1" applyFill="1" applyBorder="1" applyAlignment="1">
      <alignment vertical="top" wrapText="1"/>
    </xf>
    <xf numFmtId="3" fontId="63" fillId="2" borderId="4" xfId="0" applyNumberFormat="1" applyFont="1" applyFill="1" applyBorder="1" applyAlignment="1">
      <alignment vertical="top" wrapText="1"/>
    </xf>
    <xf numFmtId="0" fontId="9" fillId="2" borderId="2" xfId="0" applyFont="1" applyFill="1" applyBorder="1" applyAlignment="1">
      <alignment vertical="top" wrapText="1"/>
    </xf>
    <xf numFmtId="49" fontId="9" fillId="2" borderId="2" xfId="0" applyNumberFormat="1" applyFont="1" applyFill="1" applyBorder="1" applyAlignment="1">
      <alignment vertical="top" wrapText="1"/>
    </xf>
    <xf numFmtId="0" fontId="9" fillId="2" borderId="13" xfId="0" applyFont="1" applyFill="1" applyBorder="1" applyAlignment="1">
      <alignment vertical="top"/>
    </xf>
    <xf numFmtId="0" fontId="6" fillId="2" borderId="17" xfId="0" applyFont="1" applyFill="1" applyBorder="1" applyAlignment="1">
      <alignment horizontal="center" vertical="top" wrapText="1"/>
    </xf>
    <xf numFmtId="0" fontId="34" fillId="2" borderId="17" xfId="0" applyFont="1" applyFill="1" applyBorder="1" applyAlignment="1">
      <alignment horizontal="left" vertical="top" wrapText="1"/>
    </xf>
    <xf numFmtId="0" fontId="16" fillId="2" borderId="17" xfId="0" applyFont="1" applyFill="1" applyBorder="1" applyAlignment="1">
      <alignment vertical="top" wrapText="1"/>
    </xf>
    <xf numFmtId="0" fontId="9" fillId="2" borderId="17" xfId="0" applyFont="1" applyFill="1" applyBorder="1" applyAlignment="1">
      <alignment vertical="top" wrapText="1"/>
    </xf>
    <xf numFmtId="0" fontId="6" fillId="2" borderId="17" xfId="0" applyFont="1" applyFill="1" applyBorder="1" applyAlignment="1">
      <alignment vertical="top" wrapText="1"/>
    </xf>
    <xf numFmtId="3" fontId="16" fillId="2" borderId="17" xfId="0" applyNumberFormat="1" applyFont="1" applyFill="1" applyBorder="1" applyAlignment="1">
      <alignment vertical="top" wrapText="1"/>
    </xf>
    <xf numFmtId="3" fontId="63" fillId="2" borderId="17" xfId="0" applyNumberFormat="1" applyFont="1" applyFill="1" applyBorder="1" applyAlignment="1">
      <alignment vertical="top" wrapText="1"/>
    </xf>
    <xf numFmtId="49" fontId="0" fillId="2" borderId="2" xfId="0" applyNumberFormat="1" applyFill="1" applyBorder="1" applyAlignment="1">
      <alignment vertical="top" wrapText="1"/>
    </xf>
    <xf numFmtId="0" fontId="21" fillId="2" borderId="17" xfId="0" applyFont="1" applyFill="1" applyBorder="1" applyAlignment="1">
      <alignment horizontal="center" vertical="top" wrapText="1"/>
    </xf>
    <xf numFmtId="0" fontId="33" fillId="2" borderId="17" xfId="0" applyFont="1" applyFill="1" applyBorder="1" applyAlignment="1">
      <alignment horizontal="left" vertical="top" wrapText="1"/>
    </xf>
    <xf numFmtId="0" fontId="5" fillId="2" borderId="17" xfId="0" applyFont="1" applyFill="1" applyBorder="1" applyAlignment="1">
      <alignment vertical="top" wrapText="1"/>
    </xf>
    <xf numFmtId="0" fontId="22" fillId="2" borderId="17" xfId="0" applyFont="1" applyFill="1" applyBorder="1" applyAlignment="1">
      <alignment vertical="top" wrapText="1"/>
    </xf>
    <xf numFmtId="0" fontId="21" fillId="2" borderId="17" xfId="0" applyFont="1" applyFill="1" applyBorder="1" applyAlignment="1">
      <alignment vertical="top" wrapText="1"/>
    </xf>
    <xf numFmtId="0" fontId="16" fillId="2" borderId="17" xfId="0" applyFont="1" applyFill="1" applyBorder="1" applyAlignment="1">
      <alignment wrapText="1"/>
    </xf>
    <xf numFmtId="3" fontId="29" fillId="2" borderId="17" xfId="0" applyNumberFormat="1" applyFont="1" applyFill="1" applyBorder="1" applyAlignment="1">
      <alignment vertical="top" wrapText="1"/>
    </xf>
    <xf numFmtId="0" fontId="16" fillId="2" borderId="15" xfId="0" applyFont="1" applyFill="1" applyBorder="1" applyAlignment="1">
      <alignment vertical="top"/>
    </xf>
    <xf numFmtId="0" fontId="6" fillId="2" borderId="20" xfId="0" applyFont="1" applyFill="1" applyBorder="1" applyAlignment="1">
      <alignment horizontal="center" vertical="top" wrapText="1"/>
    </xf>
    <xf numFmtId="0" fontId="34" fillId="2" borderId="20" xfId="0" applyFont="1" applyFill="1" applyBorder="1" applyAlignment="1">
      <alignment horizontal="left" vertical="top" wrapText="1"/>
    </xf>
    <xf numFmtId="0" fontId="5" fillId="2" borderId="20" xfId="0" applyFont="1" applyFill="1" applyBorder="1" applyAlignment="1">
      <alignment vertical="top" wrapText="1"/>
    </xf>
    <xf numFmtId="0" fontId="4" fillId="2" borderId="20" xfId="0" applyFont="1" applyFill="1" applyBorder="1" applyAlignment="1">
      <alignment vertical="top" wrapText="1"/>
    </xf>
    <xf numFmtId="0" fontId="7" fillId="2" borderId="20" xfId="0" applyFont="1" applyFill="1" applyBorder="1" applyAlignment="1">
      <alignment vertical="top" wrapText="1"/>
    </xf>
    <xf numFmtId="0" fontId="6" fillId="2" borderId="20" xfId="0" applyFont="1" applyFill="1" applyBorder="1" applyAlignment="1">
      <alignment vertical="top" wrapText="1"/>
    </xf>
    <xf numFmtId="3" fontId="16" fillId="2" borderId="20" xfId="0" applyNumberFormat="1" applyFont="1" applyFill="1" applyBorder="1" applyAlignment="1">
      <alignment vertical="top" wrapText="1"/>
    </xf>
    <xf numFmtId="3" fontId="63" fillId="2" borderId="20" xfId="0" applyNumberFormat="1" applyFont="1" applyFill="1" applyBorder="1" applyAlignment="1">
      <alignment vertical="top" wrapText="1"/>
    </xf>
    <xf numFmtId="0" fontId="4" fillId="2" borderId="17" xfId="0" applyFont="1" applyFill="1" applyBorder="1" applyAlignment="1">
      <alignment vertical="top" wrapText="1"/>
    </xf>
    <xf numFmtId="0" fontId="7" fillId="2" borderId="17" xfId="0" applyFont="1" applyFill="1" applyBorder="1" applyAlignment="1">
      <alignment vertical="top" wrapText="1"/>
    </xf>
    <xf numFmtId="3" fontId="5" fillId="2" borderId="17" xfId="0" applyNumberFormat="1" applyFont="1" applyFill="1" applyBorder="1" applyAlignment="1">
      <alignment vertical="top" wrapText="1"/>
    </xf>
    <xf numFmtId="3" fontId="10" fillId="2" borderId="14" xfId="0" applyNumberFormat="1" applyFont="1" applyFill="1" applyBorder="1" applyAlignment="1">
      <alignment vertical="top" wrapText="1"/>
    </xf>
    <xf numFmtId="3" fontId="10" fillId="2" borderId="2" xfId="0" applyNumberFormat="1" applyFont="1" applyFill="1" applyBorder="1" applyAlignment="1">
      <alignment vertical="top" wrapText="1"/>
    </xf>
    <xf numFmtId="0" fontId="46" fillId="2" borderId="13" xfId="0" applyFont="1" applyFill="1" applyBorder="1" applyAlignment="1">
      <alignment vertical="top" wrapText="1"/>
    </xf>
    <xf numFmtId="49" fontId="4" fillId="2" borderId="2" xfId="0" applyNumberFormat="1" applyFont="1" applyFill="1" applyBorder="1" applyAlignment="1">
      <alignment vertical="top" wrapText="1"/>
    </xf>
    <xf numFmtId="49" fontId="1" fillId="2" borderId="2" xfId="0" applyNumberFormat="1" applyFont="1" applyFill="1" applyBorder="1" applyAlignment="1">
      <alignment vertical="top" wrapText="1"/>
    </xf>
    <xf numFmtId="0" fontId="1" fillId="2" borderId="17" xfId="0" applyFont="1" applyFill="1" applyBorder="1" applyAlignment="1">
      <alignment vertical="top" wrapText="1"/>
    </xf>
    <xf numFmtId="0" fontId="0" fillId="2" borderId="0" xfId="0" applyFill="1" applyAlignment="1">
      <alignment vertical="top" wrapText="1"/>
    </xf>
    <xf numFmtId="3" fontId="21" fillId="2" borderId="5" xfId="0" applyNumberFormat="1" applyFont="1" applyFill="1" applyBorder="1" applyAlignment="1">
      <alignment vertical="top" wrapText="1"/>
    </xf>
    <xf numFmtId="3" fontId="74" fillId="2" borderId="14" xfId="0" applyNumberFormat="1" applyFont="1" applyFill="1" applyBorder="1" applyAlignment="1">
      <alignment vertical="top" wrapText="1"/>
    </xf>
    <xf numFmtId="3" fontId="74" fillId="2" borderId="2" xfId="0" applyNumberFormat="1" applyFont="1" applyFill="1" applyBorder="1" applyAlignment="1">
      <alignment vertical="top" wrapText="1"/>
    </xf>
    <xf numFmtId="3" fontId="73" fillId="2" borderId="2" xfId="0" applyNumberFormat="1" applyFont="1" applyFill="1" applyBorder="1" applyAlignment="1">
      <alignment vertical="top" wrapText="1"/>
    </xf>
    <xf numFmtId="0" fontId="40" fillId="2" borderId="0" xfId="2" applyFont="1" applyFill="1" applyAlignment="1">
      <alignment vertical="top"/>
    </xf>
    <xf numFmtId="0" fontId="30" fillId="2" borderId="0" xfId="2" applyFont="1" applyFill="1" applyAlignment="1">
      <alignment horizontal="center" vertical="top" wrapText="1"/>
    </xf>
    <xf numFmtId="0" fontId="35" fillId="2" borderId="0" xfId="2" applyFont="1" applyFill="1" applyAlignment="1">
      <alignment horizontal="left" vertical="top" wrapText="1"/>
    </xf>
    <xf numFmtId="0" fontId="19" fillId="2" borderId="0" xfId="2" applyFont="1" applyFill="1" applyAlignment="1">
      <alignment vertical="top" wrapText="1"/>
    </xf>
    <xf numFmtId="0" fontId="25" fillId="2" borderId="0" xfId="2" applyFont="1" applyFill="1" applyAlignment="1">
      <alignment vertical="top" wrapText="1"/>
    </xf>
    <xf numFmtId="0" fontId="14" fillId="2" borderId="0" xfId="2" applyFont="1" applyFill="1" applyAlignment="1">
      <alignment vertical="top" wrapText="1"/>
    </xf>
    <xf numFmtId="0" fontId="28" fillId="2" borderId="0" xfId="2" applyFont="1" applyFill="1" applyAlignment="1">
      <alignment vertical="top" wrapText="1"/>
    </xf>
    <xf numFmtId="3" fontId="19" fillId="2" borderId="0" xfId="2" applyNumberFormat="1" applyFont="1" applyFill="1" applyAlignment="1">
      <alignment vertical="top" wrapText="1"/>
    </xf>
    <xf numFmtId="0" fontId="30" fillId="2" borderId="0" xfId="2" applyFont="1" applyFill="1" applyAlignment="1">
      <alignment vertical="top" wrapText="1"/>
    </xf>
    <xf numFmtId="0" fontId="78" fillId="2" borderId="0" xfId="2" applyFont="1" applyFill="1" applyAlignment="1">
      <alignment vertical="top" wrapText="1"/>
    </xf>
    <xf numFmtId="0" fontId="9" fillId="2" borderId="0" xfId="2" applyFont="1" applyFill="1" applyAlignment="1">
      <alignment vertical="top"/>
    </xf>
    <xf numFmtId="0" fontId="31" fillId="2" borderId="0" xfId="2" applyFont="1" applyFill="1" applyAlignment="1">
      <alignment horizontal="center" vertical="top" wrapText="1"/>
    </xf>
    <xf numFmtId="0" fontId="33" fillId="2" borderId="0" xfId="2" applyFont="1" applyFill="1" applyAlignment="1">
      <alignment horizontal="left" vertical="top" wrapText="1"/>
    </xf>
    <xf numFmtId="0" fontId="5" fillId="2" borderId="0" xfId="2" applyFont="1" applyFill="1" applyAlignment="1">
      <alignment vertical="top" wrapText="1"/>
    </xf>
    <xf numFmtId="0" fontId="4" fillId="2" borderId="0" xfId="2" applyFont="1" applyFill="1" applyAlignment="1">
      <alignment vertical="top" wrapText="1"/>
    </xf>
    <xf numFmtId="0" fontId="10" fillId="2" borderId="0" xfId="2" applyFont="1" applyFill="1" applyAlignment="1">
      <alignment vertical="top" wrapText="1"/>
    </xf>
    <xf numFmtId="0" fontId="6" fillId="2" borderId="0" xfId="2" applyFont="1" applyFill="1" applyAlignment="1">
      <alignment vertical="top" wrapText="1"/>
    </xf>
    <xf numFmtId="0" fontId="3" fillId="2" borderId="0" xfId="2" applyFont="1" applyFill="1" applyAlignment="1">
      <alignment vertical="top" wrapText="1"/>
    </xf>
    <xf numFmtId="3" fontId="5" fillId="2" borderId="0" xfId="2" applyNumberFormat="1" applyFont="1" applyFill="1" applyAlignment="1">
      <alignment vertical="top" wrapText="1"/>
    </xf>
    <xf numFmtId="0" fontId="63" fillId="2" borderId="0" xfId="2" applyFont="1" applyFill="1" applyAlignment="1">
      <alignment vertical="top" wrapText="1"/>
    </xf>
    <xf numFmtId="0" fontId="1" fillId="2" borderId="0" xfId="2" applyFont="1" applyFill="1" applyAlignment="1">
      <alignment vertical="top" wrapText="1"/>
    </xf>
    <xf numFmtId="0" fontId="27" fillId="2" borderId="2" xfId="0" applyFont="1" applyFill="1" applyBorder="1" applyAlignment="1">
      <alignment vertical="top" wrapText="1"/>
    </xf>
    <xf numFmtId="0" fontId="9" fillId="2" borderId="0" xfId="0" applyFont="1" applyFill="1" applyAlignment="1">
      <alignment vertical="top"/>
    </xf>
    <xf numFmtId="0" fontId="6" fillId="2" borderId="0" xfId="0" applyFont="1" applyFill="1" applyAlignment="1">
      <alignment horizontal="center" vertical="top" wrapText="1"/>
    </xf>
    <xf numFmtId="0" fontId="34" fillId="2" borderId="0" xfId="0" applyFont="1" applyFill="1" applyAlignment="1">
      <alignment horizontal="left" vertical="top" wrapText="1"/>
    </xf>
    <xf numFmtId="0" fontId="5" fillId="2" borderId="0" xfId="0" applyFont="1" applyFill="1" applyAlignment="1">
      <alignment vertical="top" wrapText="1"/>
    </xf>
    <xf numFmtId="0" fontId="10" fillId="2" borderId="0" xfId="0" applyFont="1" applyFill="1" applyAlignment="1">
      <alignment vertical="top" wrapText="1"/>
    </xf>
    <xf numFmtId="0" fontId="3" fillId="2" borderId="0" xfId="0" applyFont="1" applyFill="1" applyAlignment="1">
      <alignment vertical="top" wrapText="1"/>
    </xf>
    <xf numFmtId="3" fontId="5" fillId="2" borderId="0" xfId="0" applyNumberFormat="1" applyFont="1" applyFill="1" applyAlignment="1">
      <alignment vertical="top" wrapText="1"/>
    </xf>
    <xf numFmtId="3" fontId="63" fillId="2" borderId="0" xfId="0" applyNumberFormat="1" applyFont="1" applyFill="1" applyAlignment="1">
      <alignment vertical="top" wrapText="1"/>
    </xf>
    <xf numFmtId="0" fontId="1" fillId="2" borderId="0" xfId="0" applyFont="1" applyFill="1" applyAlignment="1">
      <alignment vertical="top" wrapText="1"/>
    </xf>
    <xf numFmtId="0" fontId="7" fillId="2" borderId="0" xfId="0" applyFont="1" applyFill="1" applyAlignment="1">
      <alignment wrapText="1"/>
    </xf>
    <xf numFmtId="0" fontId="7" fillId="2" borderId="0" xfId="0" applyFont="1" applyFill="1" applyAlignment="1">
      <alignment vertical="top" wrapText="1"/>
    </xf>
    <xf numFmtId="0" fontId="6" fillId="2" borderId="0" xfId="0" applyFont="1" applyFill="1" applyAlignment="1">
      <alignment wrapText="1"/>
    </xf>
    <xf numFmtId="0" fontId="24" fillId="2" borderId="0" xfId="0" applyFont="1" applyFill="1"/>
    <xf numFmtId="3" fontId="24" fillId="2" borderId="1" xfId="0" applyNumberFormat="1" applyFont="1" applyFill="1" applyBorder="1" applyAlignment="1">
      <alignment horizontal="right" vertical="center"/>
    </xf>
    <xf numFmtId="3" fontId="4" fillId="2" borderId="1" xfId="0" applyNumberFormat="1" applyFont="1" applyFill="1" applyBorder="1" applyAlignment="1">
      <alignment vertical="center" wrapText="1"/>
    </xf>
    <xf numFmtId="0" fontId="0" fillId="2" borderId="0" xfId="0" applyFill="1" applyAlignment="1">
      <alignment horizontal="right" wrapText="1"/>
    </xf>
    <xf numFmtId="0" fontId="4" fillId="2" borderId="0" xfId="0" applyFont="1" applyFill="1" applyAlignment="1">
      <alignment horizontal="left" vertical="top"/>
    </xf>
    <xf numFmtId="3" fontId="9" fillId="2" borderId="1" xfId="0" applyNumberFormat="1" applyFont="1" applyFill="1" applyBorder="1" applyAlignment="1">
      <alignment vertical="center" wrapText="1"/>
    </xf>
    <xf numFmtId="3" fontId="4" fillId="2" borderId="0" xfId="0" applyNumberFormat="1" applyFont="1" applyFill="1" applyAlignment="1">
      <alignment vertical="center" wrapText="1"/>
    </xf>
    <xf numFmtId="0" fontId="34" fillId="2" borderId="0" xfId="0" applyFont="1" applyFill="1" applyAlignment="1">
      <alignment wrapText="1"/>
    </xf>
    <xf numFmtId="0" fontId="4" fillId="2" borderId="0" xfId="0" applyFont="1" applyFill="1" applyAlignment="1">
      <alignment horizontal="left" vertical="top" indent="3"/>
    </xf>
    <xf numFmtId="3" fontId="9" fillId="2" borderId="0" xfId="0" applyNumberFormat="1" applyFont="1" applyFill="1" applyAlignment="1">
      <alignment vertical="center" wrapText="1"/>
    </xf>
    <xf numFmtId="0" fontId="7" fillId="2" borderId="0" xfId="0" applyFont="1" applyFill="1"/>
    <xf numFmtId="3" fontId="4" fillId="2" borderId="0" xfId="0" applyNumberFormat="1" applyFont="1" applyFill="1" applyAlignment="1">
      <alignment vertical="top" wrapText="1"/>
    </xf>
    <xf numFmtId="3" fontId="9" fillId="2" borderId="0" xfId="0" applyNumberFormat="1" applyFont="1" applyFill="1" applyAlignment="1">
      <alignment vertical="top" wrapText="1"/>
    </xf>
    <xf numFmtId="0" fontId="0" fillId="2" borderId="0" xfId="0" applyFill="1"/>
    <xf numFmtId="0" fontId="16" fillId="2" borderId="0" xfId="0" applyFont="1" applyFill="1" applyAlignment="1">
      <alignment wrapText="1"/>
    </xf>
    <xf numFmtId="0" fontId="4" fillId="2" borderId="0" xfId="0" applyFont="1" applyFill="1" applyAlignment="1">
      <alignment wrapText="1"/>
    </xf>
    <xf numFmtId="0" fontId="9" fillId="2" borderId="0" xfId="0" applyFont="1" applyFill="1"/>
    <xf numFmtId="0" fontId="37" fillId="2" borderId="0" xfId="0" applyFont="1" applyFill="1" applyAlignment="1">
      <alignment wrapText="1"/>
    </xf>
    <xf numFmtId="0" fontId="70" fillId="8" borderId="2" xfId="0" applyFont="1" applyFill="1" applyBorder="1" applyAlignment="1">
      <alignment vertical="top" wrapText="1"/>
    </xf>
    <xf numFmtId="0" fontId="70" fillId="8" borderId="2" xfId="0" applyFont="1" applyFill="1" applyBorder="1" applyAlignment="1">
      <alignment horizontal="center" vertical="top" wrapText="1"/>
    </xf>
    <xf numFmtId="0" fontId="71" fillId="8" borderId="2" xfId="0" applyFont="1" applyFill="1" applyBorder="1" applyAlignment="1">
      <alignment horizontal="left" vertical="top" wrapText="1"/>
    </xf>
    <xf numFmtId="0" fontId="72" fillId="8" borderId="2" xfId="0" applyFont="1" applyFill="1" applyBorder="1" applyAlignment="1">
      <alignment vertical="top" wrapText="1"/>
    </xf>
    <xf numFmtId="0" fontId="73" fillId="8" borderId="14" xfId="0" applyFont="1" applyFill="1" applyBorder="1" applyAlignment="1">
      <alignment vertical="top" wrapText="1"/>
    </xf>
    <xf numFmtId="0" fontId="74" fillId="8" borderId="2" xfId="0" applyFont="1" applyFill="1" applyBorder="1" applyAlignment="1">
      <alignment vertical="top" wrapText="1"/>
    </xf>
    <xf numFmtId="0" fontId="73" fillId="8" borderId="13" xfId="0" applyFont="1" applyFill="1" applyBorder="1" applyAlignment="1">
      <alignment vertical="top" wrapText="1"/>
    </xf>
    <xf numFmtId="3" fontId="5" fillId="8" borderId="5" xfId="0" applyNumberFormat="1"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wrapText="1"/>
    </xf>
    <xf numFmtId="3" fontId="6" fillId="8" borderId="2" xfId="0" applyNumberFormat="1" applyFont="1" applyFill="1" applyBorder="1" applyAlignment="1">
      <alignment vertical="top" wrapText="1"/>
    </xf>
    <xf numFmtId="3" fontId="63" fillId="8" borderId="14" xfId="0" applyNumberFormat="1" applyFont="1" applyFill="1" applyBorder="1" applyAlignment="1">
      <alignment vertical="top" wrapText="1"/>
    </xf>
    <xf numFmtId="3" fontId="63" fillId="8" borderId="2" xfId="0" applyNumberFormat="1" applyFont="1" applyFill="1" applyBorder="1" applyAlignment="1">
      <alignment vertical="top" wrapText="1"/>
    </xf>
    <xf numFmtId="0" fontId="6" fillId="8" borderId="2" xfId="0" applyFont="1" applyFill="1" applyBorder="1" applyAlignment="1">
      <alignment vertical="top" wrapText="1"/>
    </xf>
    <xf numFmtId="0" fontId="12" fillId="8" borderId="14" xfId="0" applyFont="1" applyFill="1" applyBorder="1" applyAlignment="1">
      <alignment vertical="top" wrapText="1"/>
    </xf>
    <xf numFmtId="0" fontId="4" fillId="8" borderId="13" xfId="0" applyFont="1" applyFill="1" applyBorder="1" applyAlignment="1">
      <alignment vertical="top" wrapText="1"/>
    </xf>
    <xf numFmtId="3" fontId="5" fillId="8" borderId="2" xfId="0" applyNumberFormat="1" applyFont="1" applyFill="1" applyBorder="1" applyAlignment="1">
      <alignment vertical="top" wrapText="1"/>
    </xf>
    <xf numFmtId="3" fontId="79" fillId="8" borderId="2" xfId="0" applyNumberFormat="1" applyFont="1" applyFill="1" applyBorder="1" applyAlignment="1">
      <alignment vertical="top" wrapText="1"/>
    </xf>
    <xf numFmtId="3" fontId="75" fillId="8" borderId="14" xfId="0" applyNumberFormat="1" applyFont="1" applyFill="1" applyBorder="1" applyAlignment="1">
      <alignment vertical="top" wrapText="1"/>
    </xf>
    <xf numFmtId="0" fontId="0" fillId="0" borderId="21" xfId="0" applyBorder="1" applyAlignment="1">
      <alignment horizontal="left" vertical="top" wrapText="1"/>
    </xf>
  </cellXfs>
  <cellStyles count="4">
    <cellStyle name="Hyperlink" xfId="3" builtinId="8"/>
    <cellStyle name="Neutral" xfId="2" builtinId="28"/>
    <cellStyle name="Normal" xfId="0" builtinId="0"/>
    <cellStyle name="Style 1" xfId="1" xr:uid="{00000000-0005-0000-0000-000003000000}"/>
  </cellStyles>
  <dxfs count="51">
    <dxf>
      <font>
        <b val="0"/>
        <i val="0"/>
        <strike val="0"/>
        <condense val="0"/>
        <extend val="0"/>
        <outline val="0"/>
        <shadow val="0"/>
        <u val="none"/>
        <vertAlign val="baseline"/>
        <sz val="11"/>
        <color theme="1"/>
        <name val="Arial"/>
        <scheme val="none"/>
      </font>
      <alignment horizontal="left" vertical="top" textRotation="0" wrapText="0"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1"/>
        <color theme="1"/>
        <name val="Arial"/>
        <scheme val="none"/>
      </font>
      <alignment horizontal="left" vertical="top" textRotation="0" wrapText="0"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1"/>
        <color theme="1"/>
        <name val="Arial"/>
        <scheme val="none"/>
      </font>
      <alignment horizontal="left" vertical="top" textRotation="0" wrapText="0"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1"/>
        <color theme="1"/>
        <name val="Arial"/>
        <scheme val="none"/>
      </font>
      <alignment horizontal="left" vertical="top" textRotation="0" wrapText="0"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1"/>
        <color theme="1"/>
        <name val="Arial"/>
        <scheme val="none"/>
      </font>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strike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bgColor theme="0"/>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numFmt numFmtId="3" formatCode="#,##0"/>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ill>
        <patternFill>
          <bgColor theme="0"/>
        </patternFill>
      </fill>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7"/>
        <color theme="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Arial"/>
        <scheme val="none"/>
      </font>
      <fill>
        <patternFill>
          <bgColor theme="0"/>
        </patternFill>
      </fill>
      <alignment textRotation="0" wrapText="1" justifyLastLine="0" shrinkToFit="0" readingOrder="0"/>
    </dxf>
    <dxf>
      <border outline="0">
        <top style="thin">
          <color theme="4" tint="0.39997558519241921"/>
        </top>
        <bottom style="thin">
          <color indexed="64"/>
        </bottom>
      </border>
    </dxf>
    <dxf>
      <fill>
        <patternFill>
          <bgColor theme="0"/>
        </patternFill>
      </fill>
      <alignment textRotation="0" wrapText="1"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0"/>
        </patternFill>
      </fill>
      <alignment horizontal="general" vertical="center" textRotation="0" wrapText="1" indent="0" justifyLastLine="0" shrinkToFit="0" readingOrder="0"/>
    </dxf>
  </dxfs>
  <tableStyles count="0" defaultTableStyle="TableStyleMedium2" defaultPivotStyle="PivotStyleLight16"/>
  <colors>
    <mruColors>
      <color rgb="FFFFFFC5"/>
      <color rgb="FFEAFEBE"/>
      <color rgb="FFD2FD73"/>
      <color rgb="FFBAFD23"/>
      <color rgb="FFFFD1D1"/>
      <color rgb="FFFFFF66"/>
      <color rgb="FF1932CC"/>
      <color rgb="FFFFE8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644525</xdr:colOff>
      <xdr:row>28</xdr:row>
      <xdr:rowOff>63500</xdr:rowOff>
    </xdr:from>
    <xdr:to>
      <xdr:col>0</xdr:col>
      <xdr:colOff>1089588</xdr:colOff>
      <xdr:row>30</xdr:row>
      <xdr:rowOff>6350</xdr:rowOff>
    </xdr:to>
    <xdr:pic>
      <xdr:nvPicPr>
        <xdr:cNvPr id="2" name="Picture 1" descr="A picture containing text, tableware, plate, dishware&#10;&#10;Description automatically generate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525" y="7226300"/>
          <a:ext cx="445063" cy="31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622301</xdr:colOff>
      <xdr:row>21</xdr:row>
      <xdr:rowOff>25400</xdr:rowOff>
    </xdr:from>
    <xdr:to>
      <xdr:col>0</xdr:col>
      <xdr:colOff>1111251</xdr:colOff>
      <xdr:row>23</xdr:row>
      <xdr:rowOff>190500</xdr:rowOff>
    </xdr:to>
    <xdr:pic>
      <xdr:nvPicPr>
        <xdr:cNvPr id="3" name="Attēls 1" descr="Simbolika">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611" t="27025" r="32009" b="27917"/>
        <a:stretch/>
      </xdr:blipFill>
      <xdr:spPr bwMode="auto">
        <a:xfrm>
          <a:off x="622301" y="4851400"/>
          <a:ext cx="488950" cy="75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42155</xdr:colOff>
      <xdr:row>110</xdr:row>
      <xdr:rowOff>0</xdr:rowOff>
    </xdr:from>
    <xdr:to>
      <xdr:col>4</xdr:col>
      <xdr:colOff>3350505</xdr:colOff>
      <xdr:row>145</xdr:row>
      <xdr:rowOff>36286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1495"/>
        <a:stretch/>
      </xdr:blipFill>
      <xdr:spPr>
        <a:xfrm>
          <a:off x="2731567" y="20051059"/>
          <a:ext cx="3308350" cy="678969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Q322" totalsRowCount="1" headerRowDxfId="50" dataDxfId="48" totalsRowDxfId="46" headerRowBorderDxfId="49" tableBorderDxfId="47">
  <autoFilter ref="A1:Q321" xr:uid="{00000000-0009-0000-0100-000003000000}"/>
  <tableColumns count="17">
    <tableColumn id="1" xr3:uid="{00000000-0010-0000-0000-000001000000}" name="Teritoriālā vienība" totalsRowLabel="Kopā" dataDxfId="45" totalsRowDxfId="44"/>
    <tableColumn id="2" xr3:uid="{00000000-0010-0000-0000-000002000000}" name="Nr.p.k." dataDxfId="43" totalsRowDxfId="42">
      <calculatedColumnFormula>B1+1</calculatedColumnFormula>
    </tableColumn>
    <tableColumn id="3" xr3:uid="{00000000-0010-0000-0000-000003000000}" name="VP, RV, U" dataDxfId="41" totalsRowDxfId="40"/>
    <tableColumn id="6" xr3:uid="{00000000-0010-0000-0000-000006000000}" name="Investīciju projekts" dataDxfId="39" totalsRowDxfId="38"/>
    <tableColumn id="7" xr3:uid="{00000000-0010-0000-0000-000007000000}" name="Rezultāti" dataDxfId="37" totalsRowDxfId="36"/>
    <tableColumn id="8" xr3:uid="{00000000-0010-0000-0000-000008000000}" name="Saistītie projekti" dataDxfId="35" totalsRowDxfId="34"/>
    <tableColumn id="9" xr3:uid="{00000000-0010-0000-0000-000009000000}" name="Atbildīgie" dataDxfId="33" totalsRowDxfId="32"/>
    <tableColumn id="10" xr3:uid="{00000000-0010-0000-0000-00000A000000}" name="Laiks" dataDxfId="31" totalsRowDxfId="30"/>
    <tableColumn id="11" xr3:uid="{00000000-0010-0000-0000-00000B000000}" name="Summa KOPĀ indikatīvi, EUR" totalsRowFunction="sum" dataDxfId="29" totalsRowDxfId="28"/>
    <tableColumn id="12" xr3:uid="{00000000-0010-0000-0000-00000C000000}" name="t.sk. PAŠV., EUR" totalsRowFunction="sum" dataDxfId="27" totalsRowDxfId="26"/>
    <tableColumn id="13" xr3:uid="{00000000-0010-0000-0000-00000D000000}" name="VALSTS, EUR" totalsRowFunction="sum" dataDxfId="25" totalsRowDxfId="24"/>
    <tableColumn id="21" xr3:uid="{00000000-0010-0000-0000-000015000000}" name="CITI, EUR" totalsRowFunction="sum" dataDxfId="23" totalsRowDxfId="22"/>
    <tableColumn id="14" xr3:uid="{00000000-0010-0000-0000-00000E000000}" name="ES fondi, EUR" totalsRowFunction="sum" dataDxfId="21" totalsRowDxfId="20"/>
    <tableColumn id="15" xr3:uid="{00000000-0010-0000-0000-00000F000000}" name="Finans. (apz.)" dataDxfId="19" totalsRowDxfId="18"/>
    <tableColumn id="16" xr3:uid="{00000000-0010-0000-0000-000010000000}" name="Finans. (apz.)2" dataDxfId="17" totalsRowDxfId="16"/>
    <tableColumn id="17" xr3:uid="{00000000-0010-0000-0000-000011000000}" name="Finans. (apz.)3" dataDxfId="15" totalsRowDxfId="14"/>
    <tableColumn id="4" xr3:uid="{00000000-0010-0000-0000-000004000000}" name="ANO m" dataDxfId="13" totalsRowDxfId="12"/>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4" displayName="Table4" ref="A20:E108" totalsRowCount="1" headerRowDxfId="11" dataDxfId="10">
  <autoFilter ref="A20:E107" xr:uid="{00000000-0009-0000-0100-000001000000}"/>
  <tableColumns count="5">
    <tableColumn id="1" xr3:uid="{00000000-0010-0000-0100-000001000000}" name="Vidējas termiņa prioritāte (VP)" dataDxfId="9" totalsRowDxfId="8"/>
    <tableColumn id="2" xr3:uid="{00000000-0010-0000-0100-000002000000}" name="Rīcību virziens (RV)" dataDxfId="7" totalsRowDxfId="6"/>
    <tableColumn id="3" xr3:uid="{00000000-0010-0000-0100-000003000000}" name="Uzdevums (U)" dataDxfId="5" totalsRowDxfId="4"/>
    <tableColumn id="4" xr3:uid="{00000000-0010-0000-0100-000004000000}" name="Apzīmējums investīciju plānā" dataDxfId="3" totalsRowDxfId="2"/>
    <tableColumn id="5" xr3:uid="{00000000-0010-0000-0100-000005000000}" name="Uzdevuma kopsavilkums" dataDxfId="1" totalsRowDxfId="0"/>
  </tableColumns>
  <tableStyleInfo name="TableStyleMedium2" showFirstColumn="0" showLastColumn="0" showRowStripes="0" showColumnStripes="1"/>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almierasnovads.l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B36"/>
  <sheetViews>
    <sheetView view="pageLayout" zoomScaleNormal="100" workbookViewId="0">
      <selection activeCell="B7" sqref="B7"/>
    </sheetView>
  </sheetViews>
  <sheetFormatPr defaultColWidth="8.59765625" defaultRowHeight="13.8" x14ac:dyDescent="0.25"/>
  <cols>
    <col min="1" max="1" width="23.3984375" style="71" customWidth="1"/>
    <col min="2" max="2" width="35.8984375" style="71" customWidth="1"/>
    <col min="3" max="3" width="19.59765625" style="71" customWidth="1"/>
    <col min="4" max="4" width="66.3984375" style="71" customWidth="1"/>
    <col min="5" max="16384" width="8.59765625" style="71"/>
  </cols>
  <sheetData>
    <row r="6" spans="2:2" ht="15" x14ac:dyDescent="0.25">
      <c r="B6" s="89"/>
    </row>
    <row r="7" spans="2:2" ht="15" x14ac:dyDescent="0.25">
      <c r="B7" s="89"/>
    </row>
    <row r="9" spans="2:2" ht="33" x14ac:dyDescent="0.25">
      <c r="B9" s="91" t="s">
        <v>740</v>
      </c>
    </row>
    <row r="11" spans="2:2" ht="33" x14ac:dyDescent="0.25">
      <c r="B11" s="91" t="s">
        <v>731</v>
      </c>
    </row>
    <row r="13" spans="2:2" ht="33" x14ac:dyDescent="0.25">
      <c r="B13" s="91" t="s">
        <v>1181</v>
      </c>
    </row>
    <row r="16" spans="2:2" ht="33" x14ac:dyDescent="0.25">
      <c r="B16" s="91" t="s">
        <v>732</v>
      </c>
    </row>
    <row r="18" spans="1:2" ht="20.399999999999999" x14ac:dyDescent="0.25">
      <c r="B18" s="92" t="s">
        <v>1002</v>
      </c>
    </row>
    <row r="20" spans="1:2" ht="15" x14ac:dyDescent="0.25">
      <c r="B20" s="89"/>
    </row>
    <row r="21" spans="1:2" ht="15.6" x14ac:dyDescent="0.25">
      <c r="A21" s="93" t="s">
        <v>733</v>
      </c>
      <c r="B21" s="94" t="s">
        <v>741</v>
      </c>
    </row>
    <row r="22" spans="1:2" ht="15.6" x14ac:dyDescent="0.25">
      <c r="A22" s="93"/>
      <c r="B22" s="95" t="s">
        <v>742</v>
      </c>
    </row>
    <row r="23" spans="1:2" ht="30" x14ac:dyDescent="0.25">
      <c r="A23" s="93"/>
      <c r="B23" s="95" t="s">
        <v>743</v>
      </c>
    </row>
    <row r="24" spans="1:2" ht="15.6" x14ac:dyDescent="0.25">
      <c r="A24" s="93"/>
      <c r="B24" s="97" t="s">
        <v>744</v>
      </c>
    </row>
    <row r="25" spans="1:2" ht="15.6" x14ac:dyDescent="0.25">
      <c r="A25" s="93"/>
      <c r="B25" s="95"/>
    </row>
    <row r="26" spans="1:2" ht="15.6" x14ac:dyDescent="0.25">
      <c r="A26" s="93"/>
      <c r="B26" s="95"/>
    </row>
    <row r="27" spans="1:2" ht="15.6" x14ac:dyDescent="0.25">
      <c r="A27" s="93"/>
      <c r="B27" s="95"/>
    </row>
    <row r="28" spans="1:2" ht="15.6" x14ac:dyDescent="0.25">
      <c r="A28" s="93" t="s">
        <v>734</v>
      </c>
      <c r="B28" s="94" t="s">
        <v>735</v>
      </c>
    </row>
    <row r="29" spans="1:2" ht="14.4" customHeight="1" x14ac:dyDescent="0.25">
      <c r="A29" s="93"/>
      <c r="B29" s="95" t="s">
        <v>736</v>
      </c>
    </row>
    <row r="30" spans="1:2" ht="14.4" customHeight="1" x14ac:dyDescent="0.25">
      <c r="A30" s="93"/>
      <c r="B30" s="95" t="s">
        <v>737</v>
      </c>
    </row>
    <row r="31" spans="1:2" ht="15.6" x14ac:dyDescent="0.25">
      <c r="A31" s="93"/>
      <c r="B31" s="95" t="s">
        <v>738</v>
      </c>
    </row>
    <row r="32" spans="1:2" ht="15.6" x14ac:dyDescent="0.25">
      <c r="A32" s="93"/>
      <c r="B32" s="95" t="s">
        <v>739</v>
      </c>
    </row>
    <row r="33" spans="1:2" ht="15" x14ac:dyDescent="0.25">
      <c r="A33" s="98"/>
      <c r="B33" s="90"/>
    </row>
    <row r="34" spans="1:2" ht="15" x14ac:dyDescent="0.25">
      <c r="A34" s="98"/>
      <c r="B34" s="90"/>
    </row>
    <row r="35" spans="1:2" ht="15" x14ac:dyDescent="0.25">
      <c r="A35" s="98"/>
      <c r="B35" s="90"/>
    </row>
    <row r="36" spans="1:2" ht="15.6" x14ac:dyDescent="0.25">
      <c r="A36" s="98"/>
      <c r="B36" s="96" t="s">
        <v>745</v>
      </c>
    </row>
  </sheetData>
  <hyperlinks>
    <hyperlink ref="B24" r:id="rId1" xr:uid="{00000000-0004-0000-0000-000000000000}"/>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334"/>
  <sheetViews>
    <sheetView tabSelected="1" view="pageBreakPreview" topLeftCell="A293" zoomScale="120" zoomScaleNormal="110" zoomScaleSheetLayoutView="120" zoomScalePageLayoutView="130" workbookViewId="0">
      <selection activeCell="E294" sqref="E294"/>
    </sheetView>
  </sheetViews>
  <sheetFormatPr defaultColWidth="8.59765625" defaultRowHeight="13.8" outlineLevelRow="1" x14ac:dyDescent="0.25"/>
  <cols>
    <col min="1" max="1" width="7.59765625" style="294" customWidth="1"/>
    <col min="2" max="2" width="4.8984375" style="294" customWidth="1"/>
    <col min="3" max="3" width="4.69921875" style="292" customWidth="1"/>
    <col min="4" max="4" width="18" style="309" customWidth="1"/>
    <col min="5" max="5" width="23.8984375" style="310" customWidth="1"/>
    <col min="6" max="6" width="5.59765625" style="192" customWidth="1"/>
    <col min="7" max="7" width="10.3984375" style="294" customWidth="1"/>
    <col min="8" max="8" width="5.59765625" style="192" customWidth="1"/>
    <col min="9" max="9" width="9.09765625" style="309" customWidth="1"/>
    <col min="10" max="10" width="8.69921875" style="292" customWidth="1"/>
    <col min="11" max="12" width="7.5" style="192" customWidth="1"/>
    <col min="13" max="13" width="9.09765625" style="292" customWidth="1"/>
    <col min="14" max="14" width="7.09765625" style="294" customWidth="1"/>
    <col min="15" max="15" width="15.3984375" style="292" hidden="1" customWidth="1"/>
    <col min="16" max="16" width="13" style="292" hidden="1" customWidth="1"/>
    <col min="17" max="17" width="11.3984375" style="256" customWidth="1"/>
    <col min="18" max="16384" width="8.59765625" style="192"/>
  </cols>
  <sheetData>
    <row r="1" spans="1:17" ht="48" x14ac:dyDescent="0.25">
      <c r="A1" s="187" t="s">
        <v>47</v>
      </c>
      <c r="B1" s="188" t="s">
        <v>44</v>
      </c>
      <c r="C1" s="188" t="s">
        <v>45</v>
      </c>
      <c r="D1" s="189" t="s">
        <v>81</v>
      </c>
      <c r="E1" s="189" t="s">
        <v>46</v>
      </c>
      <c r="F1" s="190" t="s">
        <v>113</v>
      </c>
      <c r="G1" s="191" t="s">
        <v>48</v>
      </c>
      <c r="H1" s="189" t="s">
        <v>49</v>
      </c>
      <c r="I1" s="191" t="s">
        <v>680</v>
      </c>
      <c r="J1" s="188" t="s">
        <v>681</v>
      </c>
      <c r="K1" s="188" t="s">
        <v>682</v>
      </c>
      <c r="L1" s="188" t="s">
        <v>683</v>
      </c>
      <c r="M1" s="188" t="s">
        <v>684</v>
      </c>
      <c r="N1" s="191" t="s">
        <v>94</v>
      </c>
      <c r="O1" s="191" t="s">
        <v>1019</v>
      </c>
      <c r="P1" s="191" t="s">
        <v>1020</v>
      </c>
      <c r="Q1" s="191" t="s">
        <v>1021</v>
      </c>
    </row>
    <row r="2" spans="1:17" x14ac:dyDescent="0.25">
      <c r="A2" s="193" t="s">
        <v>633</v>
      </c>
      <c r="B2" s="194"/>
      <c r="C2" s="195"/>
      <c r="D2" s="196"/>
      <c r="E2" s="197"/>
      <c r="F2" s="198"/>
      <c r="G2" s="199"/>
      <c r="H2" s="198"/>
      <c r="I2" s="200"/>
      <c r="J2" s="201"/>
      <c r="K2" s="202"/>
      <c r="L2" s="203"/>
      <c r="M2" s="201"/>
      <c r="N2" s="199"/>
      <c r="O2" s="199"/>
      <c r="P2" s="199"/>
      <c r="Q2" s="199"/>
    </row>
    <row r="3" spans="1:17" x14ac:dyDescent="0.25">
      <c r="A3" s="204" t="s">
        <v>389</v>
      </c>
      <c r="B3" s="205"/>
      <c r="C3" s="206"/>
      <c r="D3" s="197"/>
      <c r="E3" s="207"/>
      <c r="F3" s="207"/>
      <c r="G3" s="207"/>
      <c r="H3" s="207"/>
      <c r="I3" s="208"/>
      <c r="J3" s="209"/>
      <c r="K3" s="209"/>
      <c r="L3" s="209"/>
      <c r="M3" s="209"/>
      <c r="N3" s="207"/>
      <c r="O3" s="207"/>
      <c r="P3" s="207"/>
      <c r="Q3" s="210"/>
    </row>
    <row r="4" spans="1:17" ht="31.5" customHeight="1" outlineLevel="1" x14ac:dyDescent="0.25">
      <c r="A4" s="2" t="s">
        <v>84</v>
      </c>
      <c r="B4" s="53">
        <v>1</v>
      </c>
      <c r="C4" s="61">
        <v>1111</v>
      </c>
      <c r="D4" s="7" t="s">
        <v>1157</v>
      </c>
      <c r="E4" s="1" t="s">
        <v>391</v>
      </c>
      <c r="F4" s="3"/>
      <c r="G4" s="2" t="s">
        <v>215</v>
      </c>
      <c r="H4" s="1" t="s">
        <v>1160</v>
      </c>
      <c r="I4" s="16">
        <v>5000000</v>
      </c>
      <c r="J4" s="168">
        <f>Table3[[#This Row],[Summa KOPĀ indikatīvi, EUR]]-Table3[[#This Row],[ES fondi, EUR]]</f>
        <v>750000</v>
      </c>
      <c r="K4" s="168"/>
      <c r="L4" s="168"/>
      <c r="M4" s="168">
        <f>Table3[[#This Row],[Summa KOPĀ indikatīvi, EUR]]*0.85</f>
        <v>4250000</v>
      </c>
      <c r="N4" s="2" t="s">
        <v>322</v>
      </c>
      <c r="O4" s="3" t="s">
        <v>393</v>
      </c>
      <c r="P4" s="3" t="s">
        <v>39</v>
      </c>
      <c r="Q4" s="1" t="s">
        <v>1062</v>
      </c>
    </row>
    <row r="5" spans="1:17" ht="64.5" customHeight="1" outlineLevel="1" x14ac:dyDescent="0.25">
      <c r="A5" s="2" t="s">
        <v>100</v>
      </c>
      <c r="B5" s="53">
        <f>B4+1</f>
        <v>2</v>
      </c>
      <c r="C5" s="61">
        <v>1111</v>
      </c>
      <c r="D5" s="7" t="s">
        <v>101</v>
      </c>
      <c r="E5" s="1" t="s">
        <v>447</v>
      </c>
      <c r="F5" s="3"/>
      <c r="G5" s="2" t="s">
        <v>215</v>
      </c>
      <c r="H5" s="1" t="s">
        <v>399</v>
      </c>
      <c r="I5" s="16">
        <v>322500</v>
      </c>
      <c r="J5" s="168">
        <f>Table3[[#This Row],[Summa KOPĀ indikatīvi, EUR]]-Table3[[#This Row],[ES fondi, EUR]]</f>
        <v>48375</v>
      </c>
      <c r="K5" s="168"/>
      <c r="L5" s="168"/>
      <c r="M5" s="168">
        <f>Table3[[#This Row],[Summa KOPĀ indikatīvi, EUR]]*0.85</f>
        <v>274125</v>
      </c>
      <c r="N5" s="2" t="s">
        <v>106</v>
      </c>
      <c r="O5" s="3" t="s">
        <v>393</v>
      </c>
      <c r="P5" s="3" t="s">
        <v>39</v>
      </c>
      <c r="Q5" s="1" t="s">
        <v>1062</v>
      </c>
    </row>
    <row r="6" spans="1:17" ht="95.25" customHeight="1" outlineLevel="1" x14ac:dyDescent="0.25">
      <c r="A6" s="2" t="s">
        <v>84</v>
      </c>
      <c r="B6" s="53">
        <f t="shared" ref="B6:B49" si="0">B5+1</f>
        <v>3</v>
      </c>
      <c r="C6" s="61">
        <v>1111</v>
      </c>
      <c r="D6" s="7" t="s">
        <v>1158</v>
      </c>
      <c r="E6" s="43" t="s">
        <v>1159</v>
      </c>
      <c r="F6" s="3"/>
      <c r="G6" s="2" t="s">
        <v>215</v>
      </c>
      <c r="H6" s="1" t="s">
        <v>97</v>
      </c>
      <c r="I6" s="16">
        <v>91000</v>
      </c>
      <c r="J6" s="168">
        <v>91000</v>
      </c>
      <c r="K6" s="168"/>
      <c r="L6" s="168"/>
      <c r="M6" s="168"/>
      <c r="N6" s="2" t="s">
        <v>316</v>
      </c>
      <c r="O6" s="3"/>
      <c r="P6" s="3"/>
      <c r="Q6" s="1" t="s">
        <v>1062</v>
      </c>
    </row>
    <row r="7" spans="1:17" ht="59.1" customHeight="1" outlineLevel="1" x14ac:dyDescent="0.25">
      <c r="A7" s="2" t="s">
        <v>84</v>
      </c>
      <c r="B7" s="53">
        <f t="shared" si="0"/>
        <v>4</v>
      </c>
      <c r="C7" s="61">
        <v>1111</v>
      </c>
      <c r="D7" s="7" t="s">
        <v>85</v>
      </c>
      <c r="E7" s="1" t="s">
        <v>86</v>
      </c>
      <c r="F7" s="3"/>
      <c r="G7" s="2" t="s">
        <v>215</v>
      </c>
      <c r="H7" s="1" t="s">
        <v>97</v>
      </c>
      <c r="I7" s="28">
        <v>50000</v>
      </c>
      <c r="J7" s="167">
        <v>50000</v>
      </c>
      <c r="K7" s="168"/>
      <c r="L7" s="168"/>
      <c r="M7" s="168"/>
      <c r="N7" s="2" t="s">
        <v>316</v>
      </c>
      <c r="O7" s="3"/>
      <c r="P7" s="3"/>
      <c r="Q7" s="1" t="s">
        <v>1062</v>
      </c>
    </row>
    <row r="8" spans="1:17" ht="56.4" customHeight="1" outlineLevel="1" x14ac:dyDescent="0.25">
      <c r="A8" s="2" t="s">
        <v>84</v>
      </c>
      <c r="B8" s="53">
        <f t="shared" si="0"/>
        <v>5</v>
      </c>
      <c r="C8" s="61">
        <v>1111</v>
      </c>
      <c r="D8" s="7" t="s">
        <v>87</v>
      </c>
      <c r="E8" s="1" t="s">
        <v>448</v>
      </c>
      <c r="F8" s="3"/>
      <c r="G8" s="2" t="s">
        <v>215</v>
      </c>
      <c r="H8" s="1" t="s">
        <v>97</v>
      </c>
      <c r="I8" s="28">
        <v>200000</v>
      </c>
      <c r="J8" s="167">
        <v>200000</v>
      </c>
      <c r="K8" s="168"/>
      <c r="L8" s="168"/>
      <c r="M8" s="168"/>
      <c r="N8" s="2" t="s">
        <v>316</v>
      </c>
      <c r="O8" s="3"/>
      <c r="P8" s="3"/>
      <c r="Q8" s="1" t="s">
        <v>1062</v>
      </c>
    </row>
    <row r="9" spans="1:17" ht="75.75" customHeight="1" outlineLevel="1" x14ac:dyDescent="0.25">
      <c r="A9" s="2" t="s">
        <v>84</v>
      </c>
      <c r="B9" s="158" t="s">
        <v>957</v>
      </c>
      <c r="C9" s="159">
        <v>1111</v>
      </c>
      <c r="D9" s="160" t="s">
        <v>1188</v>
      </c>
      <c r="E9" s="161" t="s">
        <v>1189</v>
      </c>
      <c r="F9" s="162"/>
      <c r="G9" s="2" t="s">
        <v>215</v>
      </c>
      <c r="H9" s="1" t="s">
        <v>332</v>
      </c>
      <c r="I9" s="28">
        <v>250000</v>
      </c>
      <c r="J9" s="169">
        <v>250000</v>
      </c>
      <c r="K9" s="168"/>
      <c r="L9" s="168"/>
      <c r="M9" s="168"/>
      <c r="N9" s="2" t="s">
        <v>316</v>
      </c>
      <c r="O9" s="3"/>
      <c r="P9" s="3"/>
      <c r="Q9" s="1" t="s">
        <v>1062</v>
      </c>
    </row>
    <row r="10" spans="1:17" ht="53.1" customHeight="1" outlineLevel="1" x14ac:dyDescent="0.25">
      <c r="A10" s="2" t="s">
        <v>90</v>
      </c>
      <c r="B10" s="53">
        <f>B8+1</f>
        <v>6</v>
      </c>
      <c r="C10" s="61">
        <v>1111</v>
      </c>
      <c r="D10" s="7" t="s">
        <v>89</v>
      </c>
      <c r="E10" s="1" t="s">
        <v>395</v>
      </c>
      <c r="F10" s="3"/>
      <c r="G10" s="2" t="s">
        <v>215</v>
      </c>
      <c r="H10" s="1" t="s">
        <v>336</v>
      </c>
      <c r="I10" s="16">
        <v>100000</v>
      </c>
      <c r="J10" s="167">
        <f>Table3[[#This Row],[Summa KOPĀ indikatīvi, EUR]]-Table3[[#This Row],[ES fondi, EUR]]</f>
        <v>15000</v>
      </c>
      <c r="K10" s="167"/>
      <c r="L10" s="167"/>
      <c r="M10" s="167">
        <f>Table3[[#This Row],[Summa KOPĀ indikatīvi, EUR]]*0.85</f>
        <v>85000</v>
      </c>
      <c r="N10" s="2" t="s">
        <v>450</v>
      </c>
      <c r="O10" s="3" t="s">
        <v>394</v>
      </c>
      <c r="P10" s="3" t="s">
        <v>39</v>
      </c>
      <c r="Q10" s="1" t="s">
        <v>1062</v>
      </c>
    </row>
    <row r="11" spans="1:17" ht="81.75" customHeight="1" outlineLevel="1" x14ac:dyDescent="0.25">
      <c r="A11" s="2" t="s">
        <v>93</v>
      </c>
      <c r="B11" s="53">
        <f>B10+1</f>
        <v>7</v>
      </c>
      <c r="C11" s="61">
        <v>1111</v>
      </c>
      <c r="D11" s="7" t="s">
        <v>92</v>
      </c>
      <c r="E11" s="1" t="s">
        <v>396</v>
      </c>
      <c r="F11" s="3"/>
      <c r="G11" s="2" t="s">
        <v>215</v>
      </c>
      <c r="H11" s="1" t="s">
        <v>374</v>
      </c>
      <c r="I11" s="16">
        <v>400000</v>
      </c>
      <c r="J11" s="168">
        <v>60000</v>
      </c>
      <c r="K11" s="168"/>
      <c r="L11" s="168"/>
      <c r="M11" s="168">
        <f>Table3[[#This Row],[Summa KOPĀ indikatīvi, EUR]]*0.85</f>
        <v>340000</v>
      </c>
      <c r="N11" s="2" t="s">
        <v>450</v>
      </c>
      <c r="O11" s="3" t="s">
        <v>394</v>
      </c>
      <c r="P11" s="3" t="s">
        <v>39</v>
      </c>
      <c r="Q11" s="1" t="s">
        <v>1062</v>
      </c>
    </row>
    <row r="12" spans="1:17" ht="53.1" customHeight="1" outlineLevel="1" x14ac:dyDescent="0.25">
      <c r="A12" s="1" t="s">
        <v>93</v>
      </c>
      <c r="B12" s="76">
        <f t="shared" si="0"/>
        <v>8</v>
      </c>
      <c r="C12" s="82">
        <v>1111</v>
      </c>
      <c r="D12" s="7" t="s">
        <v>695</v>
      </c>
      <c r="E12" s="42" t="s">
        <v>696</v>
      </c>
      <c r="F12" s="3"/>
      <c r="G12" s="1" t="s">
        <v>216</v>
      </c>
      <c r="H12" s="33" t="s">
        <v>95</v>
      </c>
      <c r="I12" s="77">
        <v>66000</v>
      </c>
      <c r="J12" s="169">
        <v>66000</v>
      </c>
      <c r="K12" s="168"/>
      <c r="L12" s="170"/>
      <c r="M12" s="170"/>
      <c r="N12" s="1" t="s">
        <v>316</v>
      </c>
      <c r="O12" s="3"/>
      <c r="P12" s="3"/>
      <c r="Q12" s="1" t="s">
        <v>1062</v>
      </c>
    </row>
    <row r="13" spans="1:17" ht="63.9" customHeight="1" outlineLevel="1" x14ac:dyDescent="0.25">
      <c r="A13" s="2" t="s">
        <v>93</v>
      </c>
      <c r="B13" s="76">
        <f t="shared" si="0"/>
        <v>9</v>
      </c>
      <c r="C13" s="61">
        <v>1111</v>
      </c>
      <c r="D13" s="7" t="s">
        <v>397</v>
      </c>
      <c r="E13" s="1" t="s">
        <v>398</v>
      </c>
      <c r="F13" s="3"/>
      <c r="G13" s="2" t="s">
        <v>215</v>
      </c>
      <c r="H13" s="1" t="s">
        <v>340</v>
      </c>
      <c r="I13" s="16">
        <v>650000</v>
      </c>
      <c r="J13" s="168">
        <v>650000</v>
      </c>
      <c r="K13" s="168"/>
      <c r="L13" s="168"/>
      <c r="M13" s="168"/>
      <c r="N13" s="2" t="s">
        <v>316</v>
      </c>
      <c r="O13" s="3"/>
      <c r="P13" s="3"/>
      <c r="Q13" s="1" t="s">
        <v>1062</v>
      </c>
    </row>
    <row r="14" spans="1:17" ht="144.75" customHeight="1" outlineLevel="1" x14ac:dyDescent="0.25">
      <c r="A14" s="2" t="s">
        <v>96</v>
      </c>
      <c r="B14" s="53">
        <f t="shared" si="0"/>
        <v>10</v>
      </c>
      <c r="C14" s="61">
        <v>1111</v>
      </c>
      <c r="D14" s="7" t="s">
        <v>1003</v>
      </c>
      <c r="E14" s="1" t="s">
        <v>1067</v>
      </c>
      <c r="F14" s="3"/>
      <c r="G14" s="2" t="s">
        <v>215</v>
      </c>
      <c r="H14" s="1" t="s">
        <v>95</v>
      </c>
      <c r="I14" s="28">
        <v>2000000</v>
      </c>
      <c r="J14" s="167">
        <v>1200000</v>
      </c>
      <c r="K14" s="168"/>
      <c r="L14" s="168"/>
      <c r="M14" s="168">
        <v>800000</v>
      </c>
      <c r="N14" s="2" t="s">
        <v>451</v>
      </c>
      <c r="O14" s="3" t="s">
        <v>394</v>
      </c>
      <c r="P14" s="3" t="s">
        <v>107</v>
      </c>
      <c r="Q14" s="1" t="s">
        <v>1062</v>
      </c>
    </row>
    <row r="15" spans="1:17" ht="146.25" customHeight="1" outlineLevel="1" x14ac:dyDescent="0.25">
      <c r="A15" s="2" t="s">
        <v>100</v>
      </c>
      <c r="B15" s="53">
        <f t="shared" si="0"/>
        <v>11</v>
      </c>
      <c r="C15" s="61">
        <v>1111</v>
      </c>
      <c r="D15" s="7" t="s">
        <v>1187</v>
      </c>
      <c r="E15" s="1" t="s">
        <v>1195</v>
      </c>
      <c r="F15" s="3"/>
      <c r="G15" s="2" t="s">
        <v>215</v>
      </c>
      <c r="H15" s="1" t="s">
        <v>341</v>
      </c>
      <c r="I15" s="16">
        <v>2900000</v>
      </c>
      <c r="J15" s="168">
        <f>Table3[[#This Row],[Summa KOPĀ indikatīvi, EUR]]-Table3[[#This Row],[ES fondi, EUR]]</f>
        <v>1227296</v>
      </c>
      <c r="K15" s="168"/>
      <c r="L15" s="168"/>
      <c r="M15" s="168">
        <v>1672704</v>
      </c>
      <c r="N15" s="2" t="s">
        <v>1196</v>
      </c>
      <c r="O15" s="3"/>
      <c r="P15" s="3"/>
      <c r="Q15" s="1" t="s">
        <v>1062</v>
      </c>
    </row>
    <row r="16" spans="1:17" ht="53.1" customHeight="1" outlineLevel="1" x14ac:dyDescent="0.25">
      <c r="A16" s="2" t="s">
        <v>103</v>
      </c>
      <c r="B16" s="53">
        <f t="shared" si="0"/>
        <v>12</v>
      </c>
      <c r="C16" s="61">
        <v>1111</v>
      </c>
      <c r="D16" s="7" t="s">
        <v>323</v>
      </c>
      <c r="E16" s="1" t="s">
        <v>102</v>
      </c>
      <c r="F16" s="3"/>
      <c r="G16" s="2" t="s">
        <v>218</v>
      </c>
      <c r="H16" s="18" t="s">
        <v>97</v>
      </c>
      <c r="I16" s="16">
        <v>250000</v>
      </c>
      <c r="J16" s="168">
        <v>250000</v>
      </c>
      <c r="K16" s="168"/>
      <c r="L16" s="168"/>
      <c r="M16" s="168"/>
      <c r="N16" s="2" t="s">
        <v>316</v>
      </c>
      <c r="O16" s="3"/>
      <c r="P16" s="3"/>
      <c r="Q16" s="1" t="s">
        <v>1062</v>
      </c>
    </row>
    <row r="17" spans="1:17" ht="110.25" customHeight="1" outlineLevel="1" x14ac:dyDescent="0.25">
      <c r="A17" s="52" t="s">
        <v>168</v>
      </c>
      <c r="B17" s="53">
        <f t="shared" si="0"/>
        <v>13</v>
      </c>
      <c r="C17" s="61">
        <v>1111</v>
      </c>
      <c r="D17" s="29" t="s">
        <v>104</v>
      </c>
      <c r="E17" s="19" t="s">
        <v>452</v>
      </c>
      <c r="F17" s="20"/>
      <c r="G17" s="2" t="s">
        <v>215</v>
      </c>
      <c r="H17" s="19" t="s">
        <v>95</v>
      </c>
      <c r="I17" s="57">
        <v>550000</v>
      </c>
      <c r="J17" s="171">
        <f>Table3[[#This Row],[Summa KOPĀ indikatīvi, EUR]]-Table3[[#This Row],[ES fondi, EUR]]</f>
        <v>315000</v>
      </c>
      <c r="K17" s="171"/>
      <c r="L17" s="171"/>
      <c r="M17" s="171">
        <v>235000</v>
      </c>
      <c r="N17" s="52" t="s">
        <v>647</v>
      </c>
      <c r="O17" s="20" t="s">
        <v>394</v>
      </c>
      <c r="P17" s="20"/>
      <c r="Q17" s="1" t="s">
        <v>1062</v>
      </c>
    </row>
    <row r="18" spans="1:17" ht="109.5" customHeight="1" outlineLevel="1" x14ac:dyDescent="0.25">
      <c r="A18" s="2" t="s">
        <v>108</v>
      </c>
      <c r="B18" s="53">
        <f t="shared" si="0"/>
        <v>14</v>
      </c>
      <c r="C18" s="61">
        <v>1111</v>
      </c>
      <c r="D18" s="7" t="s">
        <v>449</v>
      </c>
      <c r="E18" s="1" t="s">
        <v>392</v>
      </c>
      <c r="F18" s="3"/>
      <c r="G18" s="2" t="s">
        <v>648</v>
      </c>
      <c r="H18" s="1" t="s">
        <v>156</v>
      </c>
      <c r="I18" s="16">
        <v>1500000</v>
      </c>
      <c r="J18" s="167">
        <v>1500000</v>
      </c>
      <c r="K18" s="167"/>
      <c r="L18" s="167"/>
      <c r="M18" s="167"/>
      <c r="N18" s="2" t="s">
        <v>316</v>
      </c>
      <c r="O18" s="3"/>
      <c r="P18" s="3"/>
      <c r="Q18" s="1" t="s">
        <v>1062</v>
      </c>
    </row>
    <row r="19" spans="1:17" ht="144.75" customHeight="1" outlineLevel="1" x14ac:dyDescent="0.25">
      <c r="A19" s="2" t="s">
        <v>108</v>
      </c>
      <c r="B19" s="53">
        <f t="shared" si="0"/>
        <v>15</v>
      </c>
      <c r="C19" s="61">
        <v>1111</v>
      </c>
      <c r="D19" s="7" t="s">
        <v>105</v>
      </c>
      <c r="E19" s="1" t="s">
        <v>400</v>
      </c>
      <c r="F19" s="3"/>
      <c r="G19" s="2" t="s">
        <v>215</v>
      </c>
      <c r="H19" s="1" t="s">
        <v>156</v>
      </c>
      <c r="I19" s="28">
        <v>400000</v>
      </c>
      <c r="J19" s="167">
        <v>400000</v>
      </c>
      <c r="K19" s="168"/>
      <c r="L19" s="168"/>
      <c r="M19" s="168"/>
      <c r="N19" s="2" t="s">
        <v>316</v>
      </c>
      <c r="O19" s="3"/>
      <c r="P19" s="3"/>
      <c r="Q19" s="1" t="s">
        <v>1062</v>
      </c>
    </row>
    <row r="20" spans="1:17" ht="230.25" customHeight="1" outlineLevel="1" x14ac:dyDescent="0.25">
      <c r="A20" s="2" t="s">
        <v>84</v>
      </c>
      <c r="B20" s="53">
        <f t="shared" si="0"/>
        <v>16</v>
      </c>
      <c r="C20" s="61">
        <v>1112</v>
      </c>
      <c r="D20" s="7" t="s">
        <v>402</v>
      </c>
      <c r="E20" s="1" t="s">
        <v>403</v>
      </c>
      <c r="F20" s="3"/>
      <c r="G20" s="2" t="s">
        <v>648</v>
      </c>
      <c r="H20" s="1" t="s">
        <v>340</v>
      </c>
      <c r="I20" s="16">
        <v>1800000</v>
      </c>
      <c r="J20" s="168">
        <v>1205000</v>
      </c>
      <c r="K20" s="168"/>
      <c r="L20" s="168"/>
      <c r="M20" s="168">
        <v>595000</v>
      </c>
      <c r="N20" s="2" t="s">
        <v>450</v>
      </c>
      <c r="O20" s="3" t="s">
        <v>394</v>
      </c>
      <c r="P20" s="3"/>
      <c r="Q20" s="2" t="s">
        <v>1061</v>
      </c>
    </row>
    <row r="21" spans="1:17" ht="54.9" customHeight="1" outlineLevel="1" x14ac:dyDescent="0.25">
      <c r="A21" s="83" t="s">
        <v>96</v>
      </c>
      <c r="B21" s="84">
        <f>B20+1</f>
        <v>17</v>
      </c>
      <c r="C21" s="61">
        <v>1112</v>
      </c>
      <c r="D21" s="85" t="s">
        <v>717</v>
      </c>
      <c r="E21" s="42" t="s">
        <v>1064</v>
      </c>
      <c r="F21" s="86"/>
      <c r="G21" s="83" t="s">
        <v>215</v>
      </c>
      <c r="H21" s="87" t="s">
        <v>82</v>
      </c>
      <c r="I21" s="16">
        <v>300000</v>
      </c>
      <c r="J21" s="169">
        <v>300000</v>
      </c>
      <c r="K21" s="168" t="s">
        <v>461</v>
      </c>
      <c r="L21" s="168"/>
      <c r="M21" s="168" t="s">
        <v>461</v>
      </c>
      <c r="N21" s="83" t="s">
        <v>718</v>
      </c>
      <c r="O21" s="86"/>
      <c r="P21" s="86"/>
      <c r="Q21" s="2" t="s">
        <v>1061</v>
      </c>
    </row>
    <row r="22" spans="1:17" ht="78.599999999999994" customHeight="1" outlineLevel="1" x14ac:dyDescent="0.25">
      <c r="A22" s="2" t="s">
        <v>84</v>
      </c>
      <c r="B22" s="84">
        <f>B21+1</f>
        <v>18</v>
      </c>
      <c r="C22" s="61">
        <v>1112</v>
      </c>
      <c r="D22" s="7" t="s">
        <v>401</v>
      </c>
      <c r="E22" s="1" t="s">
        <v>1063</v>
      </c>
      <c r="F22" s="6"/>
      <c r="G22" s="2" t="s">
        <v>648</v>
      </c>
      <c r="H22" s="15" t="s">
        <v>342</v>
      </c>
      <c r="I22" s="16">
        <v>1522000</v>
      </c>
      <c r="J22" s="168">
        <v>1522000</v>
      </c>
      <c r="K22" s="168"/>
      <c r="L22" s="168"/>
      <c r="M22" s="168"/>
      <c r="N22" s="2" t="s">
        <v>316</v>
      </c>
      <c r="O22" s="3"/>
      <c r="P22" s="3"/>
      <c r="Q22" s="2" t="s">
        <v>1061</v>
      </c>
    </row>
    <row r="23" spans="1:17" ht="105.6" customHeight="1" outlineLevel="1" x14ac:dyDescent="0.25">
      <c r="A23" s="2" t="s">
        <v>108</v>
      </c>
      <c r="B23" s="53">
        <f t="shared" si="0"/>
        <v>19</v>
      </c>
      <c r="C23" s="61">
        <v>1112</v>
      </c>
      <c r="D23" s="7" t="s">
        <v>324</v>
      </c>
      <c r="E23" s="1" t="s">
        <v>325</v>
      </c>
      <c r="F23" s="3"/>
      <c r="G23" s="2" t="s">
        <v>648</v>
      </c>
      <c r="H23" s="18" t="s">
        <v>342</v>
      </c>
      <c r="I23" s="16">
        <v>500000</v>
      </c>
      <c r="J23" s="168">
        <v>500000</v>
      </c>
      <c r="K23" s="168"/>
      <c r="L23" s="168"/>
      <c r="M23" s="168"/>
      <c r="N23" s="2" t="s">
        <v>316</v>
      </c>
      <c r="O23" s="3"/>
      <c r="P23" s="3"/>
      <c r="Q23" s="2" t="s">
        <v>1061</v>
      </c>
    </row>
    <row r="24" spans="1:17" ht="55.5" customHeight="1" outlineLevel="1" x14ac:dyDescent="0.25">
      <c r="A24" s="2" t="s">
        <v>108</v>
      </c>
      <c r="B24" s="53">
        <f t="shared" si="0"/>
        <v>20</v>
      </c>
      <c r="C24" s="61">
        <v>1112</v>
      </c>
      <c r="D24" s="7" t="s">
        <v>326</v>
      </c>
      <c r="E24" s="1" t="s">
        <v>453</v>
      </c>
      <c r="F24" s="3"/>
      <c r="G24" s="2" t="s">
        <v>648</v>
      </c>
      <c r="H24" s="1" t="s">
        <v>340</v>
      </c>
      <c r="I24" s="16">
        <v>1000000</v>
      </c>
      <c r="J24" s="168">
        <v>1000000</v>
      </c>
      <c r="K24" s="168"/>
      <c r="L24" s="168"/>
      <c r="M24" s="168"/>
      <c r="N24" s="2" t="s">
        <v>316</v>
      </c>
      <c r="O24" s="3"/>
      <c r="P24" s="3"/>
      <c r="Q24" s="2" t="s">
        <v>1061</v>
      </c>
    </row>
    <row r="25" spans="1:17" ht="99.75" customHeight="1" outlineLevel="1" x14ac:dyDescent="0.25">
      <c r="A25" s="2" t="s">
        <v>108</v>
      </c>
      <c r="B25" s="53">
        <f t="shared" si="0"/>
        <v>21</v>
      </c>
      <c r="C25" s="61">
        <v>1112</v>
      </c>
      <c r="D25" s="7" t="s">
        <v>327</v>
      </c>
      <c r="E25" s="1" t="s">
        <v>470</v>
      </c>
      <c r="F25" s="3"/>
      <c r="G25" s="2" t="s">
        <v>648</v>
      </c>
      <c r="H25" s="1" t="s">
        <v>340</v>
      </c>
      <c r="I25" s="16">
        <v>950000</v>
      </c>
      <c r="J25" s="168">
        <v>950000</v>
      </c>
      <c r="K25" s="168"/>
      <c r="L25" s="168"/>
      <c r="M25" s="168"/>
      <c r="N25" s="2" t="s">
        <v>316</v>
      </c>
      <c r="O25" s="3"/>
      <c r="P25" s="3"/>
      <c r="Q25" s="2" t="s">
        <v>1061</v>
      </c>
    </row>
    <row r="26" spans="1:17" ht="62.25" customHeight="1" outlineLevel="1" x14ac:dyDescent="0.25">
      <c r="A26" s="2" t="s">
        <v>98</v>
      </c>
      <c r="B26" s="53">
        <f t="shared" si="0"/>
        <v>22</v>
      </c>
      <c r="C26" s="61">
        <v>1112</v>
      </c>
      <c r="D26" s="7" t="s">
        <v>312</v>
      </c>
      <c r="E26" s="1" t="s">
        <v>313</v>
      </c>
      <c r="F26" s="3"/>
      <c r="G26" s="2" t="s">
        <v>648</v>
      </c>
      <c r="H26" s="1" t="s">
        <v>340</v>
      </c>
      <c r="I26" s="16">
        <v>240000</v>
      </c>
      <c r="J26" s="168">
        <v>240000</v>
      </c>
      <c r="K26" s="168"/>
      <c r="L26" s="168"/>
      <c r="M26" s="168"/>
      <c r="N26" s="2" t="s">
        <v>316</v>
      </c>
      <c r="O26" s="3"/>
      <c r="P26" s="3"/>
      <c r="Q26" s="2" t="s">
        <v>1061</v>
      </c>
    </row>
    <row r="27" spans="1:17" ht="93" customHeight="1" outlineLevel="1" x14ac:dyDescent="0.25">
      <c r="A27" s="2" t="s">
        <v>84</v>
      </c>
      <c r="B27" s="53">
        <f t="shared" si="0"/>
        <v>23</v>
      </c>
      <c r="C27" s="61">
        <v>1112</v>
      </c>
      <c r="D27" s="7" t="s">
        <v>406</v>
      </c>
      <c r="E27" s="1" t="s">
        <v>110</v>
      </c>
      <c r="F27" s="3"/>
      <c r="G27" s="2" t="s">
        <v>490</v>
      </c>
      <c r="H27" s="1" t="s">
        <v>388</v>
      </c>
      <c r="I27" s="16">
        <v>5864905</v>
      </c>
      <c r="J27" s="168">
        <v>3898901</v>
      </c>
      <c r="K27" s="168">
        <v>264595</v>
      </c>
      <c r="L27" s="168"/>
      <c r="M27" s="168">
        <v>1701409</v>
      </c>
      <c r="N27" s="2" t="s">
        <v>404</v>
      </c>
      <c r="O27" s="3" t="s">
        <v>405</v>
      </c>
      <c r="P27" s="3"/>
      <c r="Q27" s="2" t="s">
        <v>1061</v>
      </c>
    </row>
    <row r="28" spans="1:17" ht="69.900000000000006" customHeight="1" outlineLevel="1" x14ac:dyDescent="0.25">
      <c r="A28" s="2" t="s">
        <v>84</v>
      </c>
      <c r="B28" s="53">
        <f t="shared" si="0"/>
        <v>24</v>
      </c>
      <c r="C28" s="61">
        <v>1112</v>
      </c>
      <c r="D28" s="7" t="s">
        <v>602</v>
      </c>
      <c r="E28" s="1" t="s">
        <v>603</v>
      </c>
      <c r="F28" s="6"/>
      <c r="G28" s="2" t="s">
        <v>490</v>
      </c>
      <c r="H28" s="15" t="s">
        <v>604</v>
      </c>
      <c r="I28" s="16">
        <v>861908</v>
      </c>
      <c r="J28" s="168">
        <v>589479</v>
      </c>
      <c r="K28" s="168">
        <v>79277</v>
      </c>
      <c r="L28" s="168"/>
      <c r="M28" s="168">
        <v>193152</v>
      </c>
      <c r="N28" s="2" t="s">
        <v>599</v>
      </c>
      <c r="O28" s="3"/>
      <c r="P28" s="3"/>
      <c r="Q28" s="2" t="s">
        <v>1061</v>
      </c>
    </row>
    <row r="29" spans="1:17" ht="52.8" outlineLevel="1" x14ac:dyDescent="0.25">
      <c r="A29" s="2" t="s">
        <v>108</v>
      </c>
      <c r="B29" s="53">
        <f t="shared" si="0"/>
        <v>25</v>
      </c>
      <c r="C29" s="61">
        <v>1112</v>
      </c>
      <c r="D29" s="7" t="s">
        <v>328</v>
      </c>
      <c r="E29" s="1" t="s">
        <v>329</v>
      </c>
      <c r="F29" s="3"/>
      <c r="G29" s="2" t="s">
        <v>490</v>
      </c>
      <c r="H29" s="18" t="s">
        <v>318</v>
      </c>
      <c r="I29" s="16">
        <v>1600000</v>
      </c>
      <c r="J29" s="168">
        <v>240000</v>
      </c>
      <c r="K29" s="168">
        <v>1360000</v>
      </c>
      <c r="L29" s="168"/>
      <c r="M29" s="168"/>
      <c r="N29" s="2"/>
      <c r="O29" s="3"/>
      <c r="P29" s="3"/>
      <c r="Q29" s="2" t="s">
        <v>1061</v>
      </c>
    </row>
    <row r="30" spans="1:17" ht="93" customHeight="1" outlineLevel="1" x14ac:dyDescent="0.25">
      <c r="A30" s="2" t="s">
        <v>98</v>
      </c>
      <c r="B30" s="53">
        <f t="shared" si="0"/>
        <v>26</v>
      </c>
      <c r="C30" s="61">
        <v>1112</v>
      </c>
      <c r="D30" s="7" t="s">
        <v>408</v>
      </c>
      <c r="E30" s="1" t="s">
        <v>409</v>
      </c>
      <c r="F30" s="3"/>
      <c r="G30" s="2" t="s">
        <v>219</v>
      </c>
      <c r="H30" s="1" t="s">
        <v>399</v>
      </c>
      <c r="I30" s="28">
        <v>1500000</v>
      </c>
      <c r="J30" s="168">
        <v>225000</v>
      </c>
      <c r="K30" s="168"/>
      <c r="L30" s="168"/>
      <c r="M30" s="168">
        <v>1275000</v>
      </c>
      <c r="N30" s="14" t="s">
        <v>99</v>
      </c>
      <c r="O30" s="3" t="s">
        <v>1</v>
      </c>
      <c r="P30" s="3" t="s">
        <v>33</v>
      </c>
      <c r="Q30" s="2" t="s">
        <v>1061</v>
      </c>
    </row>
    <row r="31" spans="1:17" ht="71.400000000000006" customHeight="1" outlineLevel="1" x14ac:dyDescent="0.25">
      <c r="A31" s="2" t="s">
        <v>98</v>
      </c>
      <c r="B31" s="53">
        <f t="shared" si="0"/>
        <v>27</v>
      </c>
      <c r="C31" s="61">
        <v>1112</v>
      </c>
      <c r="D31" s="7" t="s">
        <v>694</v>
      </c>
      <c r="E31" s="1" t="s">
        <v>454</v>
      </c>
      <c r="F31" s="3"/>
      <c r="G31" s="2" t="s">
        <v>219</v>
      </c>
      <c r="H31" s="1" t="s">
        <v>340</v>
      </c>
      <c r="I31" s="28">
        <v>270000</v>
      </c>
      <c r="J31" s="168">
        <v>270000</v>
      </c>
      <c r="K31" s="168"/>
      <c r="L31" s="168"/>
      <c r="M31" s="168"/>
      <c r="N31" s="2" t="s">
        <v>316</v>
      </c>
      <c r="O31" s="3"/>
      <c r="P31" s="3"/>
      <c r="Q31" s="2" t="s">
        <v>1061</v>
      </c>
    </row>
    <row r="32" spans="1:17" ht="140.25" customHeight="1" outlineLevel="1" x14ac:dyDescent="0.25">
      <c r="A32" s="2" t="s">
        <v>100</v>
      </c>
      <c r="B32" s="53">
        <f t="shared" si="0"/>
        <v>28</v>
      </c>
      <c r="C32" s="61">
        <v>1112</v>
      </c>
      <c r="D32" s="7" t="s">
        <v>455</v>
      </c>
      <c r="E32" s="1" t="s">
        <v>119</v>
      </c>
      <c r="F32" s="3"/>
      <c r="G32" s="2" t="s">
        <v>217</v>
      </c>
      <c r="H32" s="1" t="s">
        <v>410</v>
      </c>
      <c r="I32" s="16">
        <v>300000</v>
      </c>
      <c r="J32" s="167">
        <f>Table3[[#This Row],[Summa KOPĀ indikatīvi, EUR]]-Table3[[#This Row],[ES fondi, EUR]]</f>
        <v>90000</v>
      </c>
      <c r="K32" s="172"/>
      <c r="L32" s="172"/>
      <c r="M32" s="168">
        <f>Table3[[#This Row],[Summa KOPĀ indikatīvi, EUR]]*0.7</f>
        <v>210000</v>
      </c>
      <c r="N32" s="2" t="s">
        <v>451</v>
      </c>
      <c r="O32" s="3" t="s">
        <v>3</v>
      </c>
      <c r="P32" s="3" t="s">
        <v>4</v>
      </c>
      <c r="Q32" s="2" t="s">
        <v>1061</v>
      </c>
    </row>
    <row r="33" spans="1:17" ht="167.25" customHeight="1" outlineLevel="1" x14ac:dyDescent="0.25">
      <c r="A33" s="2" t="s">
        <v>100</v>
      </c>
      <c r="B33" s="53">
        <f t="shared" si="0"/>
        <v>29</v>
      </c>
      <c r="C33" s="61">
        <v>1112</v>
      </c>
      <c r="D33" s="7" t="s">
        <v>302</v>
      </c>
      <c r="E33" s="1" t="s">
        <v>1009</v>
      </c>
      <c r="F33" s="3"/>
      <c r="G33" s="2" t="s">
        <v>217</v>
      </c>
      <c r="H33" s="1" t="s">
        <v>95</v>
      </c>
      <c r="I33" s="16">
        <v>3500000</v>
      </c>
      <c r="J33" s="168">
        <v>1500000</v>
      </c>
      <c r="K33" s="168"/>
      <c r="L33" s="168"/>
      <c r="M33" s="168"/>
      <c r="N33" s="2" t="s">
        <v>316</v>
      </c>
      <c r="O33" s="3"/>
      <c r="P33" s="3"/>
      <c r="Q33" s="2" t="s">
        <v>1061</v>
      </c>
    </row>
    <row r="34" spans="1:17" ht="128.25" customHeight="1" outlineLevel="1" x14ac:dyDescent="0.25">
      <c r="A34" s="2" t="s">
        <v>100</v>
      </c>
      <c r="B34" s="53">
        <f t="shared" si="0"/>
        <v>30</v>
      </c>
      <c r="C34" s="61">
        <v>1112</v>
      </c>
      <c r="D34" s="7" t="s">
        <v>303</v>
      </c>
      <c r="E34" s="1" t="s">
        <v>456</v>
      </c>
      <c r="F34" s="3" t="str">
        <f>D5</f>
        <v>PII “Sienāzītis” Burtniekos ēkas pārbūve un teritorijas labiekārtošana</v>
      </c>
      <c r="G34" s="2" t="s">
        <v>217</v>
      </c>
      <c r="H34" s="1" t="s">
        <v>374</v>
      </c>
      <c r="I34" s="16">
        <v>300000</v>
      </c>
      <c r="J34" s="168">
        <v>300000</v>
      </c>
      <c r="K34" s="168"/>
      <c r="L34" s="168"/>
      <c r="M34" s="168"/>
      <c r="N34" s="2" t="s">
        <v>316</v>
      </c>
      <c r="O34" s="3"/>
      <c r="P34" s="3"/>
      <c r="Q34" s="2" t="s">
        <v>1061</v>
      </c>
    </row>
    <row r="35" spans="1:17" ht="146.1" customHeight="1" outlineLevel="1" x14ac:dyDescent="0.25">
      <c r="A35" s="2" t="s">
        <v>100</v>
      </c>
      <c r="B35" s="53">
        <f t="shared" si="0"/>
        <v>31</v>
      </c>
      <c r="C35" s="61">
        <v>1112</v>
      </c>
      <c r="D35" s="7" t="s">
        <v>304</v>
      </c>
      <c r="E35" s="1" t="s">
        <v>457</v>
      </c>
      <c r="F35" s="3"/>
      <c r="G35" s="2" t="s">
        <v>217</v>
      </c>
      <c r="H35" s="1" t="s">
        <v>97</v>
      </c>
      <c r="I35" s="16">
        <v>500000</v>
      </c>
      <c r="J35" s="168">
        <v>275000</v>
      </c>
      <c r="K35" s="168"/>
      <c r="L35" s="168"/>
      <c r="M35" s="168">
        <v>225000</v>
      </c>
      <c r="N35" s="2" t="s">
        <v>411</v>
      </c>
      <c r="O35" s="3" t="s">
        <v>3</v>
      </c>
      <c r="P35" s="3" t="s">
        <v>39</v>
      </c>
      <c r="Q35" s="2" t="s">
        <v>1061</v>
      </c>
    </row>
    <row r="36" spans="1:17" ht="110.4" customHeight="1" outlineLevel="1" x14ac:dyDescent="0.25">
      <c r="A36" s="2" t="s">
        <v>93</v>
      </c>
      <c r="B36" s="53">
        <f t="shared" si="0"/>
        <v>32</v>
      </c>
      <c r="C36" s="61">
        <v>1112</v>
      </c>
      <c r="D36" s="7" t="s">
        <v>458</v>
      </c>
      <c r="E36" s="1" t="s">
        <v>459</v>
      </c>
      <c r="F36" s="3"/>
      <c r="G36" s="2" t="s">
        <v>216</v>
      </c>
      <c r="H36" s="1" t="s">
        <v>335</v>
      </c>
      <c r="I36" s="16">
        <v>250000</v>
      </c>
      <c r="J36" s="168">
        <v>250000</v>
      </c>
      <c r="K36" s="168"/>
      <c r="L36" s="168"/>
      <c r="M36" s="168"/>
      <c r="N36" s="2" t="s">
        <v>10</v>
      </c>
      <c r="O36" s="3"/>
      <c r="P36" s="3"/>
      <c r="Q36" s="2" t="s">
        <v>1061</v>
      </c>
    </row>
    <row r="37" spans="1:17" ht="84.75" customHeight="1" outlineLevel="1" x14ac:dyDescent="0.25">
      <c r="A37" s="2" t="s">
        <v>108</v>
      </c>
      <c r="B37" s="53">
        <f t="shared" si="0"/>
        <v>33</v>
      </c>
      <c r="C37" s="61">
        <v>1112</v>
      </c>
      <c r="D37" s="7" t="s">
        <v>109</v>
      </c>
      <c r="E37" s="1" t="s">
        <v>1154</v>
      </c>
      <c r="F37" s="10"/>
      <c r="G37" s="2" t="s">
        <v>469</v>
      </c>
      <c r="H37" s="1" t="s">
        <v>97</v>
      </c>
      <c r="I37" s="28">
        <v>640000</v>
      </c>
      <c r="J37" s="168">
        <f>Table3[[#This Row],[Summa KOPĀ indikatīvi, EUR]]-Table3[[#This Row],[ES fondi, EUR]]</f>
        <v>96000</v>
      </c>
      <c r="K37" s="168"/>
      <c r="L37" s="168"/>
      <c r="M37" s="168">
        <f>Table3[[#This Row],[Summa KOPĀ indikatīvi, EUR]]*0.85</f>
        <v>544000</v>
      </c>
      <c r="N37" s="2" t="s">
        <v>1155</v>
      </c>
      <c r="O37" s="3" t="s">
        <v>393</v>
      </c>
      <c r="P37" s="3" t="s">
        <v>37</v>
      </c>
      <c r="Q37" s="2" t="s">
        <v>1061</v>
      </c>
    </row>
    <row r="38" spans="1:17" ht="116.25" customHeight="1" outlineLevel="1" x14ac:dyDescent="0.25">
      <c r="A38" s="143" t="s">
        <v>108</v>
      </c>
      <c r="B38" s="153" t="s">
        <v>1277</v>
      </c>
      <c r="C38" s="144">
        <v>1112</v>
      </c>
      <c r="D38" s="48" t="s">
        <v>1278</v>
      </c>
      <c r="E38" s="49" t="s">
        <v>1279</v>
      </c>
      <c r="F38" s="6"/>
      <c r="G38" s="143" t="s">
        <v>1280</v>
      </c>
      <c r="H38" s="50" t="s">
        <v>182</v>
      </c>
      <c r="I38" s="28">
        <v>4082060</v>
      </c>
      <c r="J38" s="169">
        <v>708456</v>
      </c>
      <c r="K38" s="168"/>
      <c r="L38" s="168"/>
      <c r="M38" s="168">
        <v>3373604</v>
      </c>
      <c r="N38" s="143" t="s">
        <v>1201</v>
      </c>
      <c r="O38" s="6"/>
      <c r="P38" s="6"/>
      <c r="Q38" s="2" t="s">
        <v>1061</v>
      </c>
    </row>
    <row r="39" spans="1:17" ht="66.900000000000006" customHeight="1" outlineLevel="1" x14ac:dyDescent="0.25">
      <c r="A39" s="2" t="s">
        <v>103</v>
      </c>
      <c r="B39" s="53">
        <f>B37+1</f>
        <v>34</v>
      </c>
      <c r="C39" s="61">
        <v>1112</v>
      </c>
      <c r="D39" s="7" t="s">
        <v>701</v>
      </c>
      <c r="E39" s="1" t="s">
        <v>1276</v>
      </c>
      <c r="F39" s="3"/>
      <c r="G39" s="2" t="s">
        <v>218</v>
      </c>
      <c r="H39" s="1" t="s">
        <v>88</v>
      </c>
      <c r="I39" s="16">
        <v>60000</v>
      </c>
      <c r="J39" s="168">
        <f>Table3[[#This Row],[Summa KOPĀ indikatīvi, EUR]]-Table3[[#This Row],[ES fondi, EUR]]</f>
        <v>9000</v>
      </c>
      <c r="K39" s="173"/>
      <c r="L39" s="173"/>
      <c r="M39" s="168">
        <f>Table3[[#This Row],[Summa KOPĀ indikatīvi, EUR]]*0.85</f>
        <v>51000</v>
      </c>
      <c r="N39" s="2" t="s">
        <v>1156</v>
      </c>
      <c r="O39" s="20" t="s">
        <v>394</v>
      </c>
      <c r="P39" s="3" t="s">
        <v>107</v>
      </c>
      <c r="Q39" s="2" t="s">
        <v>1061</v>
      </c>
    </row>
    <row r="40" spans="1:17" ht="83.1" customHeight="1" outlineLevel="1" x14ac:dyDescent="0.25">
      <c r="A40" s="2" t="s">
        <v>84</v>
      </c>
      <c r="B40" s="53">
        <f t="shared" si="0"/>
        <v>35</v>
      </c>
      <c r="C40" s="61">
        <v>1113</v>
      </c>
      <c r="D40" s="7" t="s">
        <v>1335</v>
      </c>
      <c r="E40" s="1" t="s">
        <v>412</v>
      </c>
      <c r="F40" s="3"/>
      <c r="G40" s="58" t="s">
        <v>649</v>
      </c>
      <c r="H40" s="1" t="s">
        <v>88</v>
      </c>
      <c r="I40" s="16">
        <v>2031686</v>
      </c>
      <c r="J40" s="167">
        <v>304753</v>
      </c>
      <c r="K40" s="167">
        <v>1726933</v>
      </c>
      <c r="L40" s="167"/>
      <c r="M40" s="168">
        <f>Table3[[#This Row],[Summa KOPĀ indikatīvi, EUR]]*0.85</f>
        <v>1726933.0999999999</v>
      </c>
      <c r="N40" s="2" t="s">
        <v>330</v>
      </c>
      <c r="O40" s="3"/>
      <c r="P40" s="3" t="s">
        <v>38</v>
      </c>
      <c r="Q40" s="211" t="s">
        <v>1024</v>
      </c>
    </row>
    <row r="41" spans="1:17" s="322" customFormat="1" ht="126.75" customHeight="1" outlineLevel="1" x14ac:dyDescent="0.25">
      <c r="A41" s="313" t="s">
        <v>84</v>
      </c>
      <c r="B41" s="314" t="s">
        <v>1333</v>
      </c>
      <c r="C41" s="315">
        <v>1113</v>
      </c>
      <c r="D41" s="316" t="s">
        <v>1334</v>
      </c>
      <c r="E41" s="317" t="s">
        <v>1338</v>
      </c>
      <c r="F41" s="318"/>
      <c r="G41" s="323" t="s">
        <v>648</v>
      </c>
      <c r="H41" s="319" t="s">
        <v>1336</v>
      </c>
      <c r="I41" s="320">
        <v>1033039</v>
      </c>
      <c r="J41" s="324">
        <v>154956</v>
      </c>
      <c r="K41" s="325"/>
      <c r="L41" s="325"/>
      <c r="M41" s="325">
        <v>878083</v>
      </c>
      <c r="N41" s="313" t="s">
        <v>112</v>
      </c>
      <c r="O41" s="318"/>
      <c r="P41" s="318"/>
      <c r="Q41" s="321" t="s">
        <v>1024</v>
      </c>
    </row>
    <row r="42" spans="1:17" ht="97.5" customHeight="1" outlineLevel="1" x14ac:dyDescent="0.25">
      <c r="A42" s="51" t="s">
        <v>93</v>
      </c>
      <c r="B42" s="53">
        <f>B40+1</f>
        <v>36</v>
      </c>
      <c r="C42" s="61">
        <v>1113</v>
      </c>
      <c r="D42" s="30" t="s">
        <v>834</v>
      </c>
      <c r="E42" s="21" t="s">
        <v>413</v>
      </c>
      <c r="F42" s="22" t="s">
        <v>114</v>
      </c>
      <c r="G42" s="59" t="s">
        <v>214</v>
      </c>
      <c r="H42" s="21" t="s">
        <v>332</v>
      </c>
      <c r="I42" s="66">
        <v>700000</v>
      </c>
      <c r="J42" s="174">
        <f>Table3[[#This Row],[Summa KOPĀ indikatīvi, EUR]]-Table3[[#This Row],[ES fondi, EUR]]</f>
        <v>105000</v>
      </c>
      <c r="K42" s="174"/>
      <c r="L42" s="174"/>
      <c r="M42" s="168">
        <f>Table3[[#This Row],[Summa KOPĀ indikatīvi, EUR]]*0.85</f>
        <v>595000</v>
      </c>
      <c r="N42" s="51" t="s">
        <v>112</v>
      </c>
      <c r="O42" s="22" t="s">
        <v>393</v>
      </c>
      <c r="P42" s="3" t="s">
        <v>351</v>
      </c>
      <c r="Q42" s="211" t="s">
        <v>1024</v>
      </c>
    </row>
    <row r="43" spans="1:17" ht="212.25" customHeight="1" outlineLevel="1" x14ac:dyDescent="0.25">
      <c r="A43" s="2" t="s">
        <v>93</v>
      </c>
      <c r="B43" s="53">
        <f t="shared" si="0"/>
        <v>37</v>
      </c>
      <c r="C43" s="61">
        <v>1113</v>
      </c>
      <c r="D43" s="7" t="s">
        <v>117</v>
      </c>
      <c r="E43" s="1" t="s">
        <v>118</v>
      </c>
      <c r="F43" s="3" t="s">
        <v>114</v>
      </c>
      <c r="G43" s="58" t="s">
        <v>214</v>
      </c>
      <c r="H43" s="1" t="s">
        <v>399</v>
      </c>
      <c r="I43" s="28">
        <v>400000</v>
      </c>
      <c r="J43" s="174">
        <f>Table3[[#This Row],[Summa KOPĀ indikatīvi, EUR]]-Table3[[#This Row],[ES fondi, EUR]]</f>
        <v>60000</v>
      </c>
      <c r="K43" s="168"/>
      <c r="L43" s="168"/>
      <c r="M43" s="168">
        <f>Table3[[#This Row],[Summa KOPĀ indikatīvi, EUR]]*0.85</f>
        <v>340000</v>
      </c>
      <c r="N43" s="51" t="s">
        <v>112</v>
      </c>
      <c r="O43" s="22" t="s">
        <v>393</v>
      </c>
      <c r="P43" s="3" t="s">
        <v>38</v>
      </c>
      <c r="Q43" s="211" t="s">
        <v>1024</v>
      </c>
    </row>
    <row r="44" spans="1:17" ht="75.599999999999994" customHeight="1" outlineLevel="1" x14ac:dyDescent="0.25">
      <c r="A44" s="2" t="s">
        <v>93</v>
      </c>
      <c r="B44" s="53">
        <f t="shared" si="0"/>
        <v>38</v>
      </c>
      <c r="C44" s="61">
        <v>1113</v>
      </c>
      <c r="D44" s="7" t="s">
        <v>115</v>
      </c>
      <c r="E44" s="1" t="s">
        <v>116</v>
      </c>
      <c r="F44" s="125" t="s">
        <v>114</v>
      </c>
      <c r="G44" s="58" t="s">
        <v>213</v>
      </c>
      <c r="H44" s="1" t="s">
        <v>335</v>
      </c>
      <c r="I44" s="28">
        <v>200000</v>
      </c>
      <c r="J44" s="174">
        <f>Table3[[#This Row],[Summa KOPĀ indikatīvi, EUR]]-Table3[[#This Row],[ES fondi, EUR]]</f>
        <v>30000</v>
      </c>
      <c r="K44" s="172"/>
      <c r="L44" s="172"/>
      <c r="M44" s="168">
        <f>Table3[[#This Row],[Summa KOPĀ indikatīvi, EUR]]*0.85</f>
        <v>170000</v>
      </c>
      <c r="N44" s="65" t="s">
        <v>112</v>
      </c>
      <c r="O44" s="3" t="s">
        <v>393</v>
      </c>
      <c r="P44" s="3" t="s">
        <v>38</v>
      </c>
      <c r="Q44" s="211" t="s">
        <v>1024</v>
      </c>
    </row>
    <row r="45" spans="1:17" ht="366" customHeight="1" outlineLevel="1" x14ac:dyDescent="0.25">
      <c r="A45" s="2" t="s">
        <v>84</v>
      </c>
      <c r="B45" s="53">
        <f t="shared" si="0"/>
        <v>39</v>
      </c>
      <c r="C45" s="61">
        <v>1114</v>
      </c>
      <c r="D45" s="7" t="s">
        <v>239</v>
      </c>
      <c r="E45" s="2" t="s">
        <v>1068</v>
      </c>
      <c r="F45" s="3"/>
      <c r="G45" s="2" t="s">
        <v>650</v>
      </c>
      <c r="H45" s="1" t="s">
        <v>318</v>
      </c>
      <c r="I45" s="16">
        <v>350000</v>
      </c>
      <c r="J45" s="168">
        <v>350000</v>
      </c>
      <c r="K45" s="168"/>
      <c r="L45" s="168"/>
      <c r="M45" s="168"/>
      <c r="N45" s="2" t="s">
        <v>316</v>
      </c>
      <c r="O45" s="3"/>
      <c r="P45" s="3"/>
      <c r="Q45" s="212" t="s">
        <v>1069</v>
      </c>
    </row>
    <row r="46" spans="1:17" ht="70.5" customHeight="1" outlineLevel="1" x14ac:dyDescent="0.25">
      <c r="A46" s="2" t="s">
        <v>93</v>
      </c>
      <c r="B46" s="53">
        <f t="shared" si="0"/>
        <v>40</v>
      </c>
      <c r="C46" s="61">
        <v>1114</v>
      </c>
      <c r="D46" s="31" t="s">
        <v>462</v>
      </c>
      <c r="E46" s="1" t="s">
        <v>463</v>
      </c>
      <c r="F46" s="3"/>
      <c r="G46" s="2" t="s">
        <v>590</v>
      </c>
      <c r="H46" s="1" t="s">
        <v>336</v>
      </c>
      <c r="I46" s="16">
        <v>90000</v>
      </c>
      <c r="J46" s="168">
        <v>90000</v>
      </c>
      <c r="K46" s="168"/>
      <c r="L46" s="168"/>
      <c r="M46" s="168"/>
      <c r="N46" s="2" t="s">
        <v>316</v>
      </c>
      <c r="O46" s="3"/>
      <c r="P46" s="3"/>
      <c r="Q46" s="213" t="s">
        <v>1027</v>
      </c>
    </row>
    <row r="47" spans="1:17" ht="120" customHeight="1" outlineLevel="1" x14ac:dyDescent="0.25">
      <c r="A47" s="2" t="s">
        <v>108</v>
      </c>
      <c r="B47" s="53">
        <f>B46+1</f>
        <v>41</v>
      </c>
      <c r="C47" s="61">
        <v>1121</v>
      </c>
      <c r="D47" s="7" t="s">
        <v>727</v>
      </c>
      <c r="E47" s="42" t="s">
        <v>1132</v>
      </c>
      <c r="F47" s="3"/>
      <c r="G47" s="2" t="s">
        <v>728</v>
      </c>
      <c r="H47" s="1" t="s">
        <v>342</v>
      </c>
      <c r="I47" s="126">
        <v>420000</v>
      </c>
      <c r="J47" s="169">
        <v>280000</v>
      </c>
      <c r="K47" s="168"/>
      <c r="L47" s="168"/>
      <c r="M47" s="168">
        <v>140000</v>
      </c>
      <c r="N47" s="2" t="s">
        <v>729</v>
      </c>
      <c r="O47" s="3"/>
      <c r="P47" s="133"/>
      <c r="Q47" s="1" t="s">
        <v>1061</v>
      </c>
    </row>
    <row r="48" spans="1:17" ht="39.6" outlineLevel="1" x14ac:dyDescent="0.25">
      <c r="A48" s="2" t="s">
        <v>84</v>
      </c>
      <c r="B48" s="53">
        <f>B47+1</f>
        <v>42</v>
      </c>
      <c r="C48" s="61">
        <v>1122</v>
      </c>
      <c r="D48" s="7" t="s">
        <v>331</v>
      </c>
      <c r="E48" s="1" t="s">
        <v>464</v>
      </c>
      <c r="F48" s="3"/>
      <c r="G48" s="2" t="s">
        <v>465</v>
      </c>
      <c r="H48" s="1" t="s">
        <v>318</v>
      </c>
      <c r="I48" s="126">
        <v>20000000</v>
      </c>
      <c r="J48" s="175" t="s">
        <v>461</v>
      </c>
      <c r="K48" s="175" t="s">
        <v>461</v>
      </c>
      <c r="L48" s="175" t="s">
        <v>461</v>
      </c>
      <c r="M48" s="168"/>
      <c r="N48" s="2" t="s">
        <v>460</v>
      </c>
      <c r="O48" s="3"/>
      <c r="P48" s="133"/>
      <c r="Q48" s="1" t="s">
        <v>1061</v>
      </c>
    </row>
    <row r="49" spans="1:17" ht="69.75" customHeight="1" outlineLevel="1" x14ac:dyDescent="0.25">
      <c r="A49" s="2" t="s">
        <v>84</v>
      </c>
      <c r="B49" s="53">
        <f t="shared" si="0"/>
        <v>43</v>
      </c>
      <c r="C49" s="61">
        <v>1122</v>
      </c>
      <c r="D49" s="7" t="s">
        <v>306</v>
      </c>
      <c r="E49" s="18" t="s">
        <v>1066</v>
      </c>
      <c r="F49" s="3"/>
      <c r="G49" s="58" t="s">
        <v>638</v>
      </c>
      <c r="H49" s="1" t="s">
        <v>410</v>
      </c>
      <c r="I49" s="126">
        <v>1200000</v>
      </c>
      <c r="J49" s="168">
        <f>Table3[[#This Row],[Summa KOPĀ indikatīvi, EUR]]-Table3[[#This Row],[ES fondi, EUR]]</f>
        <v>180000</v>
      </c>
      <c r="K49" s="168"/>
      <c r="L49" s="168"/>
      <c r="M49" s="168">
        <f>Table3[[#This Row],[Summa KOPĀ indikatīvi, EUR]]*0.85</f>
        <v>1020000</v>
      </c>
      <c r="N49" s="2" t="s">
        <v>471</v>
      </c>
      <c r="O49" s="3" t="s">
        <v>394</v>
      </c>
      <c r="P49" s="133" t="s">
        <v>414</v>
      </c>
      <c r="Q49" s="1" t="s">
        <v>1061</v>
      </c>
    </row>
    <row r="50" spans="1:17" x14ac:dyDescent="0.25">
      <c r="A50" s="204" t="s">
        <v>415</v>
      </c>
      <c r="B50" s="214"/>
      <c r="C50" s="215"/>
      <c r="D50" s="197"/>
      <c r="E50" s="207"/>
      <c r="F50" s="216"/>
      <c r="G50" s="217"/>
      <c r="H50" s="218"/>
      <c r="I50" s="208"/>
      <c r="J50" s="219"/>
      <c r="K50" s="219"/>
      <c r="L50" s="219"/>
      <c r="M50" s="219"/>
      <c r="N50" s="217"/>
      <c r="O50" s="217"/>
      <c r="P50" s="217"/>
      <c r="Q50" s="217"/>
    </row>
    <row r="51" spans="1:17" ht="107.1" customHeight="1" outlineLevel="1" x14ac:dyDescent="0.25">
      <c r="A51" s="2" t="s">
        <v>84</v>
      </c>
      <c r="B51" s="53">
        <f>B49+1</f>
        <v>44</v>
      </c>
      <c r="C51" s="61">
        <v>1211</v>
      </c>
      <c r="D51" s="7" t="s">
        <v>195</v>
      </c>
      <c r="E51" s="1" t="s">
        <v>416</v>
      </c>
      <c r="F51" s="3"/>
      <c r="G51" s="2" t="s">
        <v>417</v>
      </c>
      <c r="H51" s="1" t="s">
        <v>341</v>
      </c>
      <c r="I51" s="126">
        <v>12500000</v>
      </c>
      <c r="J51" s="168">
        <v>12500000</v>
      </c>
      <c r="K51" s="168"/>
      <c r="L51" s="168"/>
      <c r="M51" s="168"/>
      <c r="N51" s="2" t="s">
        <v>316</v>
      </c>
      <c r="O51" s="3" t="s">
        <v>186</v>
      </c>
      <c r="P51" s="133" t="s">
        <v>19</v>
      </c>
      <c r="Q51" s="213">
        <v>11</v>
      </c>
    </row>
    <row r="52" spans="1:17" ht="92.4" outlineLevel="1" x14ac:dyDescent="0.25">
      <c r="A52" s="2" t="s">
        <v>84</v>
      </c>
      <c r="B52" s="53">
        <f>B51+1</f>
        <v>45</v>
      </c>
      <c r="C52" s="61">
        <v>1211</v>
      </c>
      <c r="D52" s="7" t="s">
        <v>1000</v>
      </c>
      <c r="E52" s="1" t="s">
        <v>999</v>
      </c>
      <c r="F52" s="6"/>
      <c r="G52" s="2" t="s">
        <v>1001</v>
      </c>
      <c r="H52" s="1" t="s">
        <v>335</v>
      </c>
      <c r="I52" s="16">
        <v>1250000</v>
      </c>
      <c r="J52" s="168">
        <v>1250000</v>
      </c>
      <c r="K52" s="168"/>
      <c r="L52" s="168"/>
      <c r="M52" s="168"/>
      <c r="N52" s="2" t="s">
        <v>316</v>
      </c>
      <c r="O52" s="3"/>
      <c r="P52" s="133"/>
      <c r="Q52" s="213">
        <v>11</v>
      </c>
    </row>
    <row r="53" spans="1:17" ht="58.5" customHeight="1" outlineLevel="1" x14ac:dyDescent="0.25">
      <c r="A53" s="2" t="s">
        <v>84</v>
      </c>
      <c r="B53" s="53">
        <f t="shared" ref="B53:B74" si="1">B52+1</f>
        <v>46</v>
      </c>
      <c r="C53" s="61">
        <v>1211</v>
      </c>
      <c r="D53" s="7" t="s">
        <v>419</v>
      </c>
      <c r="E53" s="1" t="s">
        <v>418</v>
      </c>
      <c r="F53" s="6"/>
      <c r="G53" s="2" t="s">
        <v>417</v>
      </c>
      <c r="H53" s="1" t="s">
        <v>342</v>
      </c>
      <c r="I53" s="16">
        <v>250000</v>
      </c>
      <c r="J53" s="168">
        <v>250000</v>
      </c>
      <c r="K53" s="168"/>
      <c r="L53" s="168"/>
      <c r="M53" s="168"/>
      <c r="N53" s="2"/>
      <c r="O53" s="3"/>
      <c r="P53" s="133"/>
      <c r="Q53" s="213">
        <v>11</v>
      </c>
    </row>
    <row r="54" spans="1:17" ht="53.1" customHeight="1" outlineLevel="1" x14ac:dyDescent="0.25">
      <c r="A54" s="2" t="s">
        <v>84</v>
      </c>
      <c r="B54" s="53">
        <f t="shared" si="1"/>
        <v>47</v>
      </c>
      <c r="C54" s="61">
        <v>1211</v>
      </c>
      <c r="D54" s="7" t="s">
        <v>1117</v>
      </c>
      <c r="E54" s="1" t="s">
        <v>420</v>
      </c>
      <c r="F54" s="6"/>
      <c r="G54" s="2" t="s">
        <v>417</v>
      </c>
      <c r="H54" s="1" t="s">
        <v>342</v>
      </c>
      <c r="I54" s="16">
        <v>300000</v>
      </c>
      <c r="J54" s="168">
        <v>300000</v>
      </c>
      <c r="K54" s="168"/>
      <c r="L54" s="168"/>
      <c r="M54" s="168"/>
      <c r="N54" s="2"/>
      <c r="O54" s="3"/>
      <c r="P54" s="133"/>
      <c r="Q54" s="213">
        <v>11</v>
      </c>
    </row>
    <row r="55" spans="1:17" ht="117.9" customHeight="1" outlineLevel="1" x14ac:dyDescent="0.25">
      <c r="A55" s="2" t="s">
        <v>100</v>
      </c>
      <c r="B55" s="53">
        <f t="shared" si="1"/>
        <v>48</v>
      </c>
      <c r="C55" s="61">
        <v>1212</v>
      </c>
      <c r="D55" s="7" t="s">
        <v>421</v>
      </c>
      <c r="E55" s="18" t="s">
        <v>120</v>
      </c>
      <c r="F55" s="3"/>
      <c r="G55" s="2" t="s">
        <v>207</v>
      </c>
      <c r="H55" s="1" t="s">
        <v>95</v>
      </c>
      <c r="I55" s="16">
        <v>190000</v>
      </c>
      <c r="J55" s="167">
        <v>105000</v>
      </c>
      <c r="K55" s="167"/>
      <c r="L55" s="167"/>
      <c r="M55" s="167">
        <v>85000</v>
      </c>
      <c r="N55" s="2" t="s">
        <v>451</v>
      </c>
      <c r="O55" s="3" t="s">
        <v>394</v>
      </c>
      <c r="P55" s="133" t="s">
        <v>4</v>
      </c>
      <c r="Q55" s="220" t="s">
        <v>1072</v>
      </c>
    </row>
    <row r="56" spans="1:17" ht="51" outlineLevel="1" x14ac:dyDescent="0.25">
      <c r="A56" s="2" t="s">
        <v>90</v>
      </c>
      <c r="B56" s="53">
        <f t="shared" si="1"/>
        <v>49</v>
      </c>
      <c r="C56" s="61">
        <v>1212</v>
      </c>
      <c r="D56" s="7" t="s">
        <v>346</v>
      </c>
      <c r="E56" s="1" t="s">
        <v>121</v>
      </c>
      <c r="F56" s="3"/>
      <c r="G56" s="2" t="s">
        <v>221</v>
      </c>
      <c r="H56" s="1" t="s">
        <v>88</v>
      </c>
      <c r="I56" s="16">
        <v>500000</v>
      </c>
      <c r="J56" s="167">
        <v>100000</v>
      </c>
      <c r="K56" s="167"/>
      <c r="L56" s="167"/>
      <c r="M56" s="167">
        <v>400000</v>
      </c>
      <c r="N56" s="2" t="s">
        <v>451</v>
      </c>
      <c r="O56" s="3" t="s">
        <v>394</v>
      </c>
      <c r="P56" s="133" t="s">
        <v>4</v>
      </c>
      <c r="Q56" s="220" t="s">
        <v>1072</v>
      </c>
    </row>
    <row r="57" spans="1:17" ht="69.75" customHeight="1" outlineLevel="1" x14ac:dyDescent="0.25">
      <c r="A57" s="2" t="s">
        <v>96</v>
      </c>
      <c r="B57" s="53">
        <f t="shared" si="1"/>
        <v>50</v>
      </c>
      <c r="C57" s="61">
        <v>1212</v>
      </c>
      <c r="D57" s="31" t="s">
        <v>1010</v>
      </c>
      <c r="E57" s="1" t="s">
        <v>309</v>
      </c>
      <c r="F57" s="3"/>
      <c r="G57" s="2" t="s">
        <v>308</v>
      </c>
      <c r="H57" s="1" t="s">
        <v>399</v>
      </c>
      <c r="I57" s="16">
        <v>200000</v>
      </c>
      <c r="J57" s="168">
        <v>200000</v>
      </c>
      <c r="K57" s="168"/>
      <c r="L57" s="168"/>
      <c r="M57" s="168"/>
      <c r="N57" s="2" t="s">
        <v>316</v>
      </c>
      <c r="O57" s="3"/>
      <c r="P57" s="133"/>
      <c r="Q57" s="220" t="s">
        <v>1072</v>
      </c>
    </row>
    <row r="58" spans="1:17" ht="80.25" customHeight="1" outlineLevel="1" x14ac:dyDescent="0.25">
      <c r="A58" s="2" t="s">
        <v>93</v>
      </c>
      <c r="B58" s="53">
        <f t="shared" si="1"/>
        <v>51</v>
      </c>
      <c r="C58" s="61">
        <v>1212</v>
      </c>
      <c r="D58" s="7" t="s">
        <v>310</v>
      </c>
      <c r="E58" s="1" t="s">
        <v>311</v>
      </c>
      <c r="F58" s="3"/>
      <c r="G58" s="2" t="s">
        <v>424</v>
      </c>
      <c r="H58" s="1" t="s">
        <v>388</v>
      </c>
      <c r="I58" s="16">
        <v>100000</v>
      </c>
      <c r="J58" s="168">
        <v>100000</v>
      </c>
      <c r="K58" s="168"/>
      <c r="L58" s="168"/>
      <c r="M58" s="168"/>
      <c r="N58" s="2" t="s">
        <v>316</v>
      </c>
      <c r="O58" s="3"/>
      <c r="P58" s="133"/>
      <c r="Q58" s="220" t="s">
        <v>1072</v>
      </c>
    </row>
    <row r="59" spans="1:17" ht="69.599999999999994" customHeight="1" outlineLevel="1" x14ac:dyDescent="0.25">
      <c r="A59" s="2" t="s">
        <v>103</v>
      </c>
      <c r="B59" s="53">
        <f>B58+1</f>
        <v>52</v>
      </c>
      <c r="C59" s="61">
        <v>1212</v>
      </c>
      <c r="D59" s="7" t="s">
        <v>122</v>
      </c>
      <c r="E59" s="1" t="s">
        <v>5</v>
      </c>
      <c r="F59" s="3"/>
      <c r="G59" s="2" t="s">
        <v>423</v>
      </c>
      <c r="H59" s="1" t="s">
        <v>97</v>
      </c>
      <c r="I59" s="16">
        <v>250000</v>
      </c>
      <c r="J59" s="167">
        <f>Table3[[#This Row],[Summa KOPĀ indikatīvi, EUR]]-Table3[[#This Row],[ES fondi, EUR]]</f>
        <v>37500</v>
      </c>
      <c r="K59" s="167"/>
      <c r="L59" s="167"/>
      <c r="M59" s="167">
        <f>Table3[[#This Row],[Summa KOPĀ indikatīvi, EUR]]*0.85</f>
        <v>212500</v>
      </c>
      <c r="N59" s="2" t="s">
        <v>451</v>
      </c>
      <c r="O59" s="3" t="s">
        <v>394</v>
      </c>
      <c r="P59" s="133" t="s">
        <v>414</v>
      </c>
      <c r="Q59" s="220" t="s">
        <v>1072</v>
      </c>
    </row>
    <row r="60" spans="1:17" ht="57" outlineLevel="1" x14ac:dyDescent="0.25">
      <c r="A60" s="2" t="s">
        <v>93</v>
      </c>
      <c r="B60" s="53">
        <f t="shared" si="1"/>
        <v>53</v>
      </c>
      <c r="C60" s="61">
        <v>1212</v>
      </c>
      <c r="D60" s="7" t="s">
        <v>651</v>
      </c>
      <c r="E60" s="1" t="s">
        <v>123</v>
      </c>
      <c r="F60" s="3"/>
      <c r="G60" s="2" t="s">
        <v>425</v>
      </c>
      <c r="H60" s="1" t="s">
        <v>182</v>
      </c>
      <c r="I60" s="28">
        <v>250000</v>
      </c>
      <c r="J60" s="167">
        <f>Table3[[#This Row],[Summa KOPĀ indikatīvi, EUR]]-Table3[[#This Row],[ES fondi, EUR]]</f>
        <v>37500</v>
      </c>
      <c r="K60" s="167"/>
      <c r="L60" s="167"/>
      <c r="M60" s="167">
        <f>Table3[[#This Row],[Summa KOPĀ indikatīvi, EUR]]*0.85</f>
        <v>212500</v>
      </c>
      <c r="N60" s="2" t="s">
        <v>451</v>
      </c>
      <c r="O60" s="3" t="s">
        <v>394</v>
      </c>
      <c r="P60" s="133" t="s">
        <v>4</v>
      </c>
      <c r="Q60" s="220" t="s">
        <v>1072</v>
      </c>
    </row>
    <row r="61" spans="1:17" ht="170.25" customHeight="1" outlineLevel="1" x14ac:dyDescent="0.25">
      <c r="A61" s="2" t="s">
        <v>103</v>
      </c>
      <c r="B61" s="53">
        <f t="shared" si="1"/>
        <v>54</v>
      </c>
      <c r="C61" s="61">
        <v>1213</v>
      </c>
      <c r="D61" s="7" t="s">
        <v>248</v>
      </c>
      <c r="E61" s="1" t="s">
        <v>249</v>
      </c>
      <c r="F61" s="3"/>
      <c r="G61" s="2" t="s">
        <v>426</v>
      </c>
      <c r="H61" s="1" t="s">
        <v>410</v>
      </c>
      <c r="I61" s="16">
        <v>800000</v>
      </c>
      <c r="J61" s="168">
        <v>800000</v>
      </c>
      <c r="K61" s="168"/>
      <c r="L61" s="168"/>
      <c r="M61" s="168"/>
      <c r="N61" s="2" t="s">
        <v>316</v>
      </c>
      <c r="O61" s="3"/>
      <c r="P61" s="133"/>
      <c r="Q61" s="220" t="s">
        <v>1072</v>
      </c>
    </row>
    <row r="62" spans="1:17" ht="141" customHeight="1" outlineLevel="1" x14ac:dyDescent="0.25">
      <c r="A62" s="2" t="s">
        <v>103</v>
      </c>
      <c r="B62" s="53">
        <f>B61+1</f>
        <v>55</v>
      </c>
      <c r="C62" s="61">
        <v>1213</v>
      </c>
      <c r="D62" s="7" t="s">
        <v>1136</v>
      </c>
      <c r="E62" s="42" t="s">
        <v>1137</v>
      </c>
      <c r="F62" s="3"/>
      <c r="G62" s="2" t="s">
        <v>1134</v>
      </c>
      <c r="H62" s="33">
        <v>2024</v>
      </c>
      <c r="I62" s="16">
        <v>100000</v>
      </c>
      <c r="J62" s="169">
        <v>100000</v>
      </c>
      <c r="K62" s="168"/>
      <c r="L62" s="168"/>
      <c r="M62" s="168"/>
      <c r="N62" s="2" t="s">
        <v>1135</v>
      </c>
      <c r="O62" s="3"/>
      <c r="P62" s="3"/>
      <c r="Q62" s="220" t="s">
        <v>1072</v>
      </c>
    </row>
    <row r="63" spans="1:17" ht="69.75" customHeight="1" outlineLevel="1" x14ac:dyDescent="0.25">
      <c r="A63" s="2" t="s">
        <v>84</v>
      </c>
      <c r="B63" s="53">
        <f t="shared" ref="B63:B64" si="2">B62+1</f>
        <v>56</v>
      </c>
      <c r="C63" s="61">
        <v>122</v>
      </c>
      <c r="D63" s="7" t="s">
        <v>427</v>
      </c>
      <c r="E63" s="1" t="s">
        <v>1138</v>
      </c>
      <c r="F63" s="6"/>
      <c r="G63" s="2" t="s">
        <v>638</v>
      </c>
      <c r="H63" s="15" t="s">
        <v>399</v>
      </c>
      <c r="I63" s="16">
        <v>300000</v>
      </c>
      <c r="J63" s="168">
        <v>300000</v>
      </c>
      <c r="K63" s="168"/>
      <c r="L63" s="168"/>
      <c r="M63" s="168"/>
      <c r="N63" s="2" t="s">
        <v>316</v>
      </c>
      <c r="O63" s="3"/>
      <c r="P63" s="133"/>
      <c r="Q63" s="221" t="s">
        <v>1073</v>
      </c>
    </row>
    <row r="64" spans="1:17" ht="94.5" customHeight="1" outlineLevel="1" x14ac:dyDescent="0.25">
      <c r="A64" s="8" t="s">
        <v>90</v>
      </c>
      <c r="B64" s="53">
        <f t="shared" si="2"/>
        <v>57</v>
      </c>
      <c r="C64" s="63">
        <v>122</v>
      </c>
      <c r="D64" s="32" t="s">
        <v>347</v>
      </c>
      <c r="E64" s="5" t="s">
        <v>620</v>
      </c>
      <c r="F64" s="9"/>
      <c r="G64" s="8" t="s">
        <v>639</v>
      </c>
      <c r="H64" s="5" t="s">
        <v>88</v>
      </c>
      <c r="I64" s="36">
        <v>300000</v>
      </c>
      <c r="J64" s="176">
        <v>300000</v>
      </c>
      <c r="K64" s="176"/>
      <c r="L64" s="176"/>
      <c r="M64" s="176"/>
      <c r="N64" s="8" t="s">
        <v>316</v>
      </c>
      <c r="O64" s="9"/>
      <c r="P64" s="134"/>
      <c r="Q64" s="221" t="s">
        <v>1073</v>
      </c>
    </row>
    <row r="65" spans="1:17" x14ac:dyDescent="0.25">
      <c r="A65" s="222" t="s">
        <v>642</v>
      </c>
      <c r="B65" s="223"/>
      <c r="C65" s="224"/>
      <c r="D65" s="225"/>
      <c r="E65" s="226"/>
      <c r="F65" s="226"/>
      <c r="G65" s="227"/>
      <c r="H65" s="226"/>
      <c r="I65" s="228"/>
      <c r="J65" s="229"/>
      <c r="K65" s="229"/>
      <c r="L65" s="229"/>
      <c r="M65" s="229"/>
      <c r="N65" s="227"/>
      <c r="O65" s="227"/>
      <c r="P65" s="227"/>
      <c r="Q65" s="227"/>
    </row>
    <row r="66" spans="1:17" ht="57" outlineLevel="1" x14ac:dyDescent="0.25">
      <c r="A66" s="12" t="s">
        <v>616</v>
      </c>
      <c r="B66" s="54">
        <f>B64+1</f>
        <v>58</v>
      </c>
      <c r="C66" s="62">
        <v>131</v>
      </c>
      <c r="D66" s="37" t="s">
        <v>635</v>
      </c>
      <c r="E66" s="11" t="s">
        <v>709</v>
      </c>
      <c r="F66" s="13"/>
      <c r="G66" s="12" t="s">
        <v>472</v>
      </c>
      <c r="H66" s="11" t="s">
        <v>88</v>
      </c>
      <c r="I66" s="39">
        <v>100000</v>
      </c>
      <c r="J66" s="177">
        <v>100000</v>
      </c>
      <c r="K66" s="177"/>
      <c r="L66" s="177"/>
      <c r="M66" s="177"/>
      <c r="N66" s="12" t="s">
        <v>316</v>
      </c>
      <c r="O66" s="13"/>
      <c r="P66" s="135"/>
      <c r="Q66" s="230">
        <v>17</v>
      </c>
    </row>
    <row r="67" spans="1:17" ht="93.9" customHeight="1" outlineLevel="1" x14ac:dyDescent="0.25">
      <c r="A67" s="2" t="s">
        <v>93</v>
      </c>
      <c r="B67" s="53">
        <f>B66+1</f>
        <v>59</v>
      </c>
      <c r="C67" s="61">
        <v>132</v>
      </c>
      <c r="D67" s="7" t="s">
        <v>240</v>
      </c>
      <c r="E67" s="1" t="s">
        <v>980</v>
      </c>
      <c r="F67" s="3"/>
      <c r="G67" s="2" t="s">
        <v>129</v>
      </c>
      <c r="H67" s="1" t="s">
        <v>473</v>
      </c>
      <c r="I67" s="16">
        <v>150000</v>
      </c>
      <c r="J67" s="168">
        <v>150000</v>
      </c>
      <c r="K67" s="168">
        <v>15000</v>
      </c>
      <c r="L67" s="168"/>
      <c r="M67" s="168"/>
      <c r="N67" s="2">
        <v>135000</v>
      </c>
      <c r="O67" s="3" t="s">
        <v>365</v>
      </c>
      <c r="P67" s="133" t="s">
        <v>499</v>
      </c>
      <c r="Q67" s="221" t="s">
        <v>1074</v>
      </c>
    </row>
    <row r="68" spans="1:17" ht="57" customHeight="1" outlineLevel="1" x14ac:dyDescent="0.25">
      <c r="A68" s="2" t="s">
        <v>103</v>
      </c>
      <c r="B68" s="53">
        <f t="shared" si="1"/>
        <v>60</v>
      </c>
      <c r="C68" s="61">
        <v>132</v>
      </c>
      <c r="D68" s="7" t="s">
        <v>241</v>
      </c>
      <c r="E68" s="1" t="s">
        <v>242</v>
      </c>
      <c r="F68" s="3"/>
      <c r="G68" s="2" t="s">
        <v>243</v>
      </c>
      <c r="H68" s="1" t="s">
        <v>362</v>
      </c>
      <c r="I68" s="16">
        <v>211750</v>
      </c>
      <c r="J68" s="168">
        <v>211750</v>
      </c>
      <c r="K68" s="168"/>
      <c r="L68" s="168"/>
      <c r="M68" s="168"/>
      <c r="N68" s="2"/>
      <c r="O68" s="3"/>
      <c r="P68" s="133"/>
      <c r="Q68" s="221" t="s">
        <v>1074</v>
      </c>
    </row>
    <row r="69" spans="1:17" ht="54.9" customHeight="1" outlineLevel="1" x14ac:dyDescent="0.25">
      <c r="A69" s="2" t="s">
        <v>108</v>
      </c>
      <c r="B69" s="53">
        <f t="shared" si="1"/>
        <v>61</v>
      </c>
      <c r="C69" s="61">
        <v>132</v>
      </c>
      <c r="D69" s="7" t="s">
        <v>607</v>
      </c>
      <c r="E69" s="1" t="s">
        <v>1126</v>
      </c>
      <c r="F69" s="6"/>
      <c r="G69" s="2" t="s">
        <v>339</v>
      </c>
      <c r="H69" s="15" t="s">
        <v>608</v>
      </c>
      <c r="I69" s="16">
        <v>1071859</v>
      </c>
      <c r="J69" s="168"/>
      <c r="K69" s="168">
        <v>160779</v>
      </c>
      <c r="L69" s="168"/>
      <c r="M69" s="168">
        <v>855542</v>
      </c>
      <c r="N69" s="2" t="s">
        <v>609</v>
      </c>
      <c r="O69" s="9" t="s">
        <v>474</v>
      </c>
      <c r="P69" s="133"/>
      <c r="Q69" s="221" t="s">
        <v>1074</v>
      </c>
    </row>
    <row r="70" spans="1:17" ht="118.5" customHeight="1" outlineLevel="1" x14ac:dyDescent="0.25">
      <c r="A70" s="8" t="s">
        <v>108</v>
      </c>
      <c r="B70" s="55">
        <f t="shared" si="1"/>
        <v>62</v>
      </c>
      <c r="C70" s="63">
        <v>132</v>
      </c>
      <c r="D70" s="32" t="s">
        <v>468</v>
      </c>
      <c r="E70" s="5" t="s">
        <v>1127</v>
      </c>
      <c r="F70" s="24"/>
      <c r="G70" s="8" t="s">
        <v>469</v>
      </c>
      <c r="H70" s="23" t="s">
        <v>318</v>
      </c>
      <c r="I70" s="36">
        <v>100000</v>
      </c>
      <c r="J70" s="176">
        <v>10000</v>
      </c>
      <c r="K70" s="176"/>
      <c r="L70" s="176"/>
      <c r="M70" s="176">
        <v>90000</v>
      </c>
      <c r="N70" s="8" t="s">
        <v>609</v>
      </c>
      <c r="O70" s="9" t="s">
        <v>474</v>
      </c>
      <c r="P70" s="134"/>
      <c r="Q70" s="221" t="s">
        <v>1074</v>
      </c>
    </row>
    <row r="71" spans="1:17" x14ac:dyDescent="0.25">
      <c r="A71" s="222" t="s">
        <v>641</v>
      </c>
      <c r="B71" s="223"/>
      <c r="C71" s="224"/>
      <c r="D71" s="225"/>
      <c r="E71" s="226"/>
      <c r="F71" s="226"/>
      <c r="G71" s="227"/>
      <c r="H71" s="226"/>
      <c r="I71" s="228"/>
      <c r="J71" s="229"/>
      <c r="K71" s="229"/>
      <c r="L71" s="229"/>
      <c r="M71" s="229"/>
      <c r="N71" s="227"/>
      <c r="O71" s="227"/>
      <c r="P71" s="227"/>
      <c r="Q71" s="227"/>
    </row>
    <row r="72" spans="1:17" ht="185.1" customHeight="1" outlineLevel="1" x14ac:dyDescent="0.25">
      <c r="A72" s="12" t="s">
        <v>93</v>
      </c>
      <c r="B72" s="54">
        <f>B70+1</f>
        <v>63</v>
      </c>
      <c r="C72" s="62">
        <v>1411</v>
      </c>
      <c r="D72" s="37" t="s">
        <v>714</v>
      </c>
      <c r="E72" s="11" t="s">
        <v>715</v>
      </c>
      <c r="F72" s="13" t="s">
        <v>114</v>
      </c>
      <c r="G72" s="12" t="s">
        <v>713</v>
      </c>
      <c r="H72" s="11" t="s">
        <v>584</v>
      </c>
      <c r="I72" s="39">
        <v>943875</v>
      </c>
      <c r="J72" s="177">
        <v>378777</v>
      </c>
      <c r="K72" s="177">
        <v>100145</v>
      </c>
      <c r="L72" s="177"/>
      <c r="M72" s="177">
        <v>464953</v>
      </c>
      <c r="N72" s="2" t="s">
        <v>206</v>
      </c>
      <c r="O72" s="3" t="s">
        <v>429</v>
      </c>
      <c r="P72" s="135"/>
      <c r="Q72" s="1" t="s">
        <v>1065</v>
      </c>
    </row>
    <row r="73" spans="1:17" ht="189.75" customHeight="1" outlineLevel="1" x14ac:dyDescent="0.25">
      <c r="A73" s="2" t="s">
        <v>96</v>
      </c>
      <c r="B73" s="53">
        <f t="shared" si="1"/>
        <v>64</v>
      </c>
      <c r="C73" s="61">
        <v>1411</v>
      </c>
      <c r="D73" s="7" t="s">
        <v>586</v>
      </c>
      <c r="E73" s="1" t="s">
        <v>716</v>
      </c>
      <c r="F73" s="3" t="s">
        <v>114</v>
      </c>
      <c r="G73" s="2" t="s">
        <v>585</v>
      </c>
      <c r="H73" s="1" t="s">
        <v>584</v>
      </c>
      <c r="I73" s="16">
        <v>906928</v>
      </c>
      <c r="J73" s="168">
        <v>355316</v>
      </c>
      <c r="K73" s="168">
        <v>175594</v>
      </c>
      <c r="L73" s="168"/>
      <c r="M73" s="168">
        <v>376018</v>
      </c>
      <c r="N73" s="2" t="s">
        <v>206</v>
      </c>
      <c r="O73" s="3" t="s">
        <v>429</v>
      </c>
      <c r="P73" s="133" t="s">
        <v>28</v>
      </c>
      <c r="Q73" s="1" t="s">
        <v>1065</v>
      </c>
    </row>
    <row r="74" spans="1:17" ht="146.1" customHeight="1" outlineLevel="1" x14ac:dyDescent="0.25">
      <c r="A74" s="2" t="s">
        <v>84</v>
      </c>
      <c r="B74" s="53">
        <f t="shared" si="1"/>
        <v>65</v>
      </c>
      <c r="C74" s="61">
        <v>1411</v>
      </c>
      <c r="D74" s="7" t="s">
        <v>592</v>
      </c>
      <c r="E74" s="1" t="s">
        <v>981</v>
      </c>
      <c r="F74" s="3" t="s">
        <v>114</v>
      </c>
      <c r="G74" s="2" t="s">
        <v>593</v>
      </c>
      <c r="H74" s="15" t="s">
        <v>148</v>
      </c>
      <c r="I74" s="16">
        <v>2865089</v>
      </c>
      <c r="J74" s="168">
        <v>1000853</v>
      </c>
      <c r="K74" s="168">
        <v>268794</v>
      </c>
      <c r="L74" s="168"/>
      <c r="M74" s="168">
        <v>1595442</v>
      </c>
      <c r="N74" s="2" t="s">
        <v>206</v>
      </c>
      <c r="O74" s="3" t="s">
        <v>429</v>
      </c>
      <c r="P74" s="133"/>
      <c r="Q74" s="1" t="s">
        <v>1065</v>
      </c>
    </row>
    <row r="75" spans="1:17" ht="98.4" customHeight="1" outlineLevel="1" x14ac:dyDescent="0.25">
      <c r="A75" s="2" t="s">
        <v>100</v>
      </c>
      <c r="B75" s="53">
        <f>B74+1</f>
        <v>66</v>
      </c>
      <c r="C75" s="61">
        <v>1411</v>
      </c>
      <c r="D75" s="7" t="s">
        <v>1254</v>
      </c>
      <c r="E75" s="1" t="s">
        <v>1255</v>
      </c>
      <c r="F75" s="3"/>
      <c r="G75" s="2" t="s">
        <v>430</v>
      </c>
      <c r="H75" s="1" t="s">
        <v>1193</v>
      </c>
      <c r="I75" s="16">
        <v>300000</v>
      </c>
      <c r="J75" s="168">
        <v>45000</v>
      </c>
      <c r="K75" s="168"/>
      <c r="L75" s="168"/>
      <c r="M75" s="168">
        <v>255000</v>
      </c>
      <c r="N75" s="2" t="s">
        <v>206</v>
      </c>
      <c r="O75" s="3" t="s">
        <v>429</v>
      </c>
      <c r="P75" s="133"/>
      <c r="Q75" s="1" t="s">
        <v>1065</v>
      </c>
    </row>
    <row r="76" spans="1:17" ht="60.6" customHeight="1" outlineLevel="1" x14ac:dyDescent="0.25">
      <c r="A76" s="2" t="s">
        <v>93</v>
      </c>
      <c r="B76" s="53">
        <f>B75+1</f>
        <v>67</v>
      </c>
      <c r="C76" s="61">
        <v>1412</v>
      </c>
      <c r="D76" s="7" t="s">
        <v>710</v>
      </c>
      <c r="E76" s="1" t="s">
        <v>697</v>
      </c>
      <c r="F76" s="3"/>
      <c r="G76" s="2" t="s">
        <v>652</v>
      </c>
      <c r="H76" s="1" t="s">
        <v>341</v>
      </c>
      <c r="I76" s="16">
        <v>300000</v>
      </c>
      <c r="J76" s="168">
        <v>300000</v>
      </c>
      <c r="K76" s="168"/>
      <c r="L76" s="168"/>
      <c r="M76" s="168"/>
      <c r="N76" s="2" t="s">
        <v>711</v>
      </c>
      <c r="O76" s="3"/>
      <c r="P76" s="133"/>
      <c r="Q76" s="1" t="s">
        <v>1065</v>
      </c>
    </row>
    <row r="77" spans="1:17" ht="65.400000000000006" customHeight="1" outlineLevel="1" x14ac:dyDescent="0.25">
      <c r="A77" s="2" t="s">
        <v>100</v>
      </c>
      <c r="B77" s="53">
        <f t="shared" ref="B77:B78" si="3">B76+1</f>
        <v>68</v>
      </c>
      <c r="C77" s="61">
        <v>1412</v>
      </c>
      <c r="D77" s="7" t="s">
        <v>1256</v>
      </c>
      <c r="E77" s="1" t="s">
        <v>1257</v>
      </c>
      <c r="F77" s="6"/>
      <c r="G77" s="2" t="s">
        <v>430</v>
      </c>
      <c r="H77" s="1" t="s">
        <v>341</v>
      </c>
      <c r="I77" s="16">
        <v>300000</v>
      </c>
      <c r="J77" s="168">
        <v>300000</v>
      </c>
      <c r="K77" s="168"/>
      <c r="L77" s="168"/>
      <c r="M77" s="168"/>
      <c r="N77" s="2" t="s">
        <v>711</v>
      </c>
      <c r="O77" s="3"/>
      <c r="P77" s="133"/>
      <c r="Q77" s="1" t="s">
        <v>1065</v>
      </c>
    </row>
    <row r="78" spans="1:17" ht="186.75" customHeight="1" outlineLevel="1" x14ac:dyDescent="0.25">
      <c r="A78" s="8" t="s">
        <v>84</v>
      </c>
      <c r="B78" s="53">
        <f t="shared" si="3"/>
        <v>69</v>
      </c>
      <c r="C78" s="63">
        <v>1412</v>
      </c>
      <c r="D78" s="32" t="s">
        <v>591</v>
      </c>
      <c r="E78" s="5" t="s">
        <v>315</v>
      </c>
      <c r="F78" s="9"/>
      <c r="G78" s="8" t="s">
        <v>615</v>
      </c>
      <c r="H78" s="5" t="s">
        <v>342</v>
      </c>
      <c r="I78" s="36">
        <v>2000000</v>
      </c>
      <c r="J78" s="176">
        <v>300000</v>
      </c>
      <c r="K78" s="178" t="s">
        <v>461</v>
      </c>
      <c r="L78" s="176"/>
      <c r="M78" s="176">
        <v>1700000</v>
      </c>
      <c r="N78" s="8" t="s">
        <v>245</v>
      </c>
      <c r="O78" s="9"/>
      <c r="P78" s="134"/>
      <c r="Q78" s="1" t="s">
        <v>1065</v>
      </c>
    </row>
    <row r="79" spans="1:17" ht="104.25" customHeight="1" outlineLevel="1" x14ac:dyDescent="0.25">
      <c r="A79" s="2" t="s">
        <v>96</v>
      </c>
      <c r="B79" s="53">
        <f>B78+1</f>
        <v>70</v>
      </c>
      <c r="C79" s="61">
        <v>1412</v>
      </c>
      <c r="D79" s="7" t="s">
        <v>1004</v>
      </c>
      <c r="E79" s="42" t="s">
        <v>1118</v>
      </c>
      <c r="F79" s="3" t="s">
        <v>1003</v>
      </c>
      <c r="G79" s="2" t="s">
        <v>1005</v>
      </c>
      <c r="H79" s="1" t="s">
        <v>1006</v>
      </c>
      <c r="I79" s="16">
        <v>300000</v>
      </c>
      <c r="J79" s="168">
        <v>120000</v>
      </c>
      <c r="K79" s="168"/>
      <c r="L79" s="168"/>
      <c r="M79" s="168">
        <v>180000</v>
      </c>
      <c r="N79" s="2" t="s">
        <v>1007</v>
      </c>
      <c r="O79" s="3"/>
      <c r="P79" s="133"/>
      <c r="Q79" s="1" t="s">
        <v>1065</v>
      </c>
    </row>
    <row r="80" spans="1:17" ht="126.75" customHeight="1" outlineLevel="1" x14ac:dyDescent="0.25">
      <c r="A80" s="163" t="s">
        <v>90</v>
      </c>
      <c r="B80" s="164" t="s">
        <v>1197</v>
      </c>
      <c r="C80" s="159"/>
      <c r="D80" s="160" t="s">
        <v>1199</v>
      </c>
      <c r="E80" s="161" t="s">
        <v>1202</v>
      </c>
      <c r="F80" s="162"/>
      <c r="G80" s="162" t="s">
        <v>1200</v>
      </c>
      <c r="H80" s="165" t="s">
        <v>95</v>
      </c>
      <c r="I80" s="36">
        <v>895000</v>
      </c>
      <c r="J80" s="169">
        <f>Table3[[#This Row],[Summa KOPĀ indikatīvi, EUR]]-Table3[[#This Row],[ES fondi, EUR]]</f>
        <v>585216</v>
      </c>
      <c r="K80" s="168"/>
      <c r="L80" s="168"/>
      <c r="M80" s="168">
        <v>309784</v>
      </c>
      <c r="N80" s="163" t="s">
        <v>1201</v>
      </c>
      <c r="O80" s="162"/>
      <c r="P80" s="162"/>
      <c r="Q80" s="1" t="s">
        <v>1065</v>
      </c>
    </row>
    <row r="81" spans="1:17" ht="63.75" customHeight="1" outlineLevel="1" x14ac:dyDescent="0.25">
      <c r="A81" s="163" t="s">
        <v>103</v>
      </c>
      <c r="B81" s="164" t="s">
        <v>1198</v>
      </c>
      <c r="C81" s="159">
        <v>1412</v>
      </c>
      <c r="D81" s="160" t="s">
        <v>1190</v>
      </c>
      <c r="E81" s="161" t="s">
        <v>1191</v>
      </c>
      <c r="F81" s="162"/>
      <c r="G81" s="2" t="s">
        <v>1192</v>
      </c>
      <c r="H81" s="165" t="s">
        <v>1193</v>
      </c>
      <c r="I81" s="36">
        <v>300000</v>
      </c>
      <c r="J81" s="169">
        <f>Table3[[#This Row],[Summa KOPĀ indikatīvi, EUR]]-Table3[[#This Row],[ES fondi, EUR]]</f>
        <v>45000</v>
      </c>
      <c r="K81" s="168"/>
      <c r="L81" s="168"/>
      <c r="M81" s="168">
        <f>Table3[[#This Row],[Summa KOPĀ indikatīvi, EUR]]*0.85</f>
        <v>255000</v>
      </c>
      <c r="N81" s="2" t="s">
        <v>1194</v>
      </c>
      <c r="O81" s="162"/>
      <c r="P81" s="162"/>
      <c r="Q81" s="1" t="s">
        <v>1065</v>
      </c>
    </row>
    <row r="82" spans="1:17" x14ac:dyDescent="0.25">
      <c r="A82" s="222" t="s">
        <v>640</v>
      </c>
      <c r="B82" s="223"/>
      <c r="C82" s="224"/>
      <c r="D82" s="225"/>
      <c r="E82" s="226"/>
      <c r="F82" s="226"/>
      <c r="G82" s="227"/>
      <c r="H82" s="226"/>
      <c r="I82" s="228"/>
      <c r="J82" s="229"/>
      <c r="K82" s="229"/>
      <c r="L82" s="229"/>
      <c r="M82" s="229"/>
      <c r="N82" s="227"/>
      <c r="O82" s="227"/>
      <c r="P82" s="227"/>
      <c r="Q82" s="227"/>
    </row>
    <row r="83" spans="1:17" ht="108.6" customHeight="1" outlineLevel="1" x14ac:dyDescent="0.25">
      <c r="A83" s="26" t="s">
        <v>84</v>
      </c>
      <c r="B83" s="56">
        <f>B79+1</f>
        <v>71</v>
      </c>
      <c r="C83" s="64">
        <v>151</v>
      </c>
      <c r="D83" s="35" t="s">
        <v>244</v>
      </c>
      <c r="E83" s="25" t="s">
        <v>476</v>
      </c>
      <c r="F83" s="27"/>
      <c r="G83" s="26" t="s">
        <v>215</v>
      </c>
      <c r="H83" s="25" t="s">
        <v>88</v>
      </c>
      <c r="I83" s="44">
        <v>70000</v>
      </c>
      <c r="J83" s="179">
        <v>70000</v>
      </c>
      <c r="K83" s="180"/>
      <c r="L83" s="180"/>
      <c r="M83" s="180"/>
      <c r="N83" s="26" t="s">
        <v>316</v>
      </c>
      <c r="O83" s="27"/>
      <c r="P83" s="136"/>
      <c r="Q83" s="220" t="s">
        <v>1061</v>
      </c>
    </row>
    <row r="84" spans="1:17" x14ac:dyDescent="0.25">
      <c r="A84" s="222" t="s">
        <v>629</v>
      </c>
      <c r="B84" s="231"/>
      <c r="C84" s="232"/>
      <c r="D84" s="233"/>
      <c r="E84" s="233"/>
      <c r="F84" s="234"/>
      <c r="G84" s="235"/>
      <c r="H84" s="233"/>
      <c r="I84" s="236"/>
      <c r="J84" s="237"/>
      <c r="K84" s="237"/>
      <c r="L84" s="237"/>
      <c r="M84" s="237"/>
      <c r="N84" s="235"/>
      <c r="O84" s="235"/>
      <c r="P84" s="235"/>
      <c r="Q84" s="235"/>
    </row>
    <row r="85" spans="1:17" ht="64.5" customHeight="1" outlineLevel="1" x14ac:dyDescent="0.25">
      <c r="A85" s="26" t="s">
        <v>108</v>
      </c>
      <c r="B85" s="53">
        <f>B83+1</f>
        <v>72</v>
      </c>
      <c r="C85" s="64">
        <v>161</v>
      </c>
      <c r="D85" s="7" t="s">
        <v>321</v>
      </c>
      <c r="E85" s="1" t="s">
        <v>382</v>
      </c>
      <c r="F85" s="3"/>
      <c r="G85" s="2" t="s">
        <v>316</v>
      </c>
      <c r="H85" s="1" t="s">
        <v>318</v>
      </c>
      <c r="I85" s="67">
        <v>500000</v>
      </c>
      <c r="J85" s="168">
        <v>500000</v>
      </c>
      <c r="K85" s="168"/>
      <c r="L85" s="168"/>
      <c r="M85" s="168"/>
      <c r="N85" s="2" t="s">
        <v>10</v>
      </c>
      <c r="O85" s="3"/>
      <c r="P85" s="133"/>
      <c r="Q85" s="1" t="s">
        <v>1075</v>
      </c>
    </row>
    <row r="86" spans="1:17" ht="34.200000000000003" outlineLevel="1" x14ac:dyDescent="0.25">
      <c r="A86" s="26" t="s">
        <v>108</v>
      </c>
      <c r="B86" s="53">
        <f t="shared" ref="B86:B87" si="4">B85+1</f>
        <v>73</v>
      </c>
      <c r="C86" s="64">
        <v>161</v>
      </c>
      <c r="D86" s="7" t="s">
        <v>383</v>
      </c>
      <c r="E86" s="1" t="s">
        <v>384</v>
      </c>
      <c r="F86" s="3"/>
      <c r="G86" s="2" t="s">
        <v>385</v>
      </c>
      <c r="H86" s="1" t="s">
        <v>156</v>
      </c>
      <c r="I86" s="16">
        <v>200000</v>
      </c>
      <c r="J86" s="168">
        <v>200000</v>
      </c>
      <c r="K86" s="168"/>
      <c r="L86" s="168"/>
      <c r="M86" s="168"/>
      <c r="N86" s="2" t="s">
        <v>10</v>
      </c>
      <c r="O86" s="3"/>
      <c r="P86" s="133"/>
      <c r="Q86" s="1" t="s">
        <v>1075</v>
      </c>
    </row>
    <row r="87" spans="1:17" ht="125.25" customHeight="1" outlineLevel="1" x14ac:dyDescent="0.25">
      <c r="A87" s="26" t="s">
        <v>108</v>
      </c>
      <c r="B87" s="53">
        <f t="shared" si="4"/>
        <v>74</v>
      </c>
      <c r="C87" s="64">
        <v>161</v>
      </c>
      <c r="D87" s="7" t="s">
        <v>300</v>
      </c>
      <c r="E87" s="1" t="s">
        <v>301</v>
      </c>
      <c r="F87" s="3"/>
      <c r="G87" s="2" t="s">
        <v>339</v>
      </c>
      <c r="H87" s="1" t="s">
        <v>318</v>
      </c>
      <c r="I87" s="16">
        <v>200000</v>
      </c>
      <c r="J87" s="168">
        <v>200000</v>
      </c>
      <c r="K87" s="168"/>
      <c r="L87" s="168"/>
      <c r="M87" s="168"/>
      <c r="N87" s="2" t="s">
        <v>10</v>
      </c>
      <c r="O87" s="3"/>
      <c r="P87" s="133"/>
      <c r="Q87" s="1" t="s">
        <v>1075</v>
      </c>
    </row>
    <row r="88" spans="1:17" x14ac:dyDescent="0.25">
      <c r="A88" s="238" t="s">
        <v>636</v>
      </c>
      <c r="B88" s="239"/>
      <c r="C88" s="240"/>
      <c r="D88" s="241"/>
      <c r="E88" s="242"/>
      <c r="F88" s="243"/>
      <c r="G88" s="244"/>
      <c r="H88" s="242"/>
      <c r="I88" s="245"/>
      <c r="J88" s="246"/>
      <c r="K88" s="246"/>
      <c r="L88" s="246"/>
      <c r="M88" s="246"/>
      <c r="N88" s="244"/>
      <c r="O88" s="244"/>
      <c r="P88" s="244"/>
      <c r="Q88" s="244"/>
    </row>
    <row r="89" spans="1:17" x14ac:dyDescent="0.25">
      <c r="A89" s="222" t="s">
        <v>475</v>
      </c>
      <c r="B89" s="223"/>
      <c r="C89" s="224"/>
      <c r="D89" s="233"/>
      <c r="E89" s="247"/>
      <c r="F89" s="248"/>
      <c r="G89" s="227"/>
      <c r="H89" s="247"/>
      <c r="I89" s="249"/>
      <c r="J89" s="229"/>
      <c r="K89" s="229"/>
      <c r="L89" s="229"/>
      <c r="M89" s="229"/>
      <c r="N89" s="227"/>
      <c r="O89" s="227"/>
      <c r="P89" s="227"/>
      <c r="Q89" s="227"/>
    </row>
    <row r="90" spans="1:17" ht="196.5" customHeight="1" outlineLevel="1" x14ac:dyDescent="0.25">
      <c r="A90" s="12" t="s">
        <v>84</v>
      </c>
      <c r="B90" s="54">
        <f>B87+1</f>
        <v>75</v>
      </c>
      <c r="C90" s="62">
        <v>2111</v>
      </c>
      <c r="D90" s="37" t="s">
        <v>343</v>
      </c>
      <c r="E90" s="41" t="s">
        <v>653</v>
      </c>
      <c r="F90" s="13"/>
      <c r="G90" s="12" t="s">
        <v>428</v>
      </c>
      <c r="H90" s="38" t="s">
        <v>342</v>
      </c>
      <c r="I90" s="39">
        <v>3000000</v>
      </c>
      <c r="J90" s="181">
        <v>3000000</v>
      </c>
      <c r="K90" s="177"/>
      <c r="L90" s="177"/>
      <c r="M90" s="177"/>
      <c r="N90" s="12" t="s">
        <v>83</v>
      </c>
      <c r="O90" s="13"/>
      <c r="P90" s="135"/>
      <c r="Q90" s="1" t="s">
        <v>1076</v>
      </c>
    </row>
    <row r="91" spans="1:17" ht="140.25" customHeight="1" outlineLevel="1" x14ac:dyDescent="0.25">
      <c r="A91" s="2" t="s">
        <v>84</v>
      </c>
      <c r="B91" s="53">
        <f t="shared" ref="B91:B163" si="5">B90+1</f>
        <v>76</v>
      </c>
      <c r="C91" s="62">
        <v>2111</v>
      </c>
      <c r="D91" s="7" t="s">
        <v>261</v>
      </c>
      <c r="E91" s="42" t="s">
        <v>262</v>
      </c>
      <c r="F91" s="3"/>
      <c r="G91" s="2" t="s">
        <v>432</v>
      </c>
      <c r="H91" s="33" t="s">
        <v>88</v>
      </c>
      <c r="I91" s="16">
        <v>5226079</v>
      </c>
      <c r="J91" s="169">
        <v>2302550</v>
      </c>
      <c r="K91" s="168">
        <v>123529</v>
      </c>
      <c r="L91" s="168"/>
      <c r="M91" s="168">
        <v>2800000</v>
      </c>
      <c r="N91" s="2" t="s">
        <v>605</v>
      </c>
      <c r="O91" s="3"/>
      <c r="P91" s="133"/>
      <c r="Q91" s="1" t="s">
        <v>1076</v>
      </c>
    </row>
    <row r="92" spans="1:17" ht="39.6" outlineLevel="1" x14ac:dyDescent="0.25">
      <c r="A92" s="2" t="s">
        <v>108</v>
      </c>
      <c r="B92" s="53">
        <f t="shared" si="5"/>
        <v>77</v>
      </c>
      <c r="C92" s="62">
        <v>2111</v>
      </c>
      <c r="D92" s="7" t="s">
        <v>63</v>
      </c>
      <c r="E92" s="42" t="s">
        <v>431</v>
      </c>
      <c r="F92" s="3"/>
      <c r="G92" s="2" t="s">
        <v>432</v>
      </c>
      <c r="H92" s="33" t="s">
        <v>399</v>
      </c>
      <c r="I92" s="16">
        <v>300000</v>
      </c>
      <c r="J92" s="169">
        <v>300000</v>
      </c>
      <c r="K92" s="168"/>
      <c r="L92" s="168"/>
      <c r="M92" s="168"/>
      <c r="N92" s="2" t="s">
        <v>316</v>
      </c>
      <c r="O92" s="3"/>
      <c r="P92" s="133"/>
      <c r="Q92" s="1" t="s">
        <v>1076</v>
      </c>
    </row>
    <row r="93" spans="1:17" ht="80.25" customHeight="1" outlineLevel="1" x14ac:dyDescent="0.25">
      <c r="A93" s="2" t="s">
        <v>90</v>
      </c>
      <c r="B93" s="53">
        <f t="shared" si="5"/>
        <v>78</v>
      </c>
      <c r="C93" s="61">
        <v>2121</v>
      </c>
      <c r="D93" s="7" t="s">
        <v>1268</v>
      </c>
      <c r="E93" s="42" t="s">
        <v>1269</v>
      </c>
      <c r="F93" s="3"/>
      <c r="G93" s="2" t="s">
        <v>205</v>
      </c>
      <c r="H93" s="33" t="s">
        <v>95</v>
      </c>
      <c r="I93" s="16">
        <v>50000</v>
      </c>
      <c r="J93" s="169">
        <v>50000</v>
      </c>
      <c r="K93" s="168"/>
      <c r="L93" s="168"/>
      <c r="M93" s="168"/>
      <c r="N93" s="2" t="s">
        <v>316</v>
      </c>
      <c r="O93" s="3"/>
      <c r="P93" s="133"/>
      <c r="Q93" s="1" t="s">
        <v>1076</v>
      </c>
    </row>
    <row r="94" spans="1:17" ht="65.25" customHeight="1" outlineLevel="1" x14ac:dyDescent="0.25">
      <c r="A94" s="2" t="s">
        <v>90</v>
      </c>
      <c r="B94" s="164" t="s">
        <v>1220</v>
      </c>
      <c r="C94" s="159">
        <v>2121</v>
      </c>
      <c r="D94" s="160" t="s">
        <v>1222</v>
      </c>
      <c r="E94" s="15" t="s">
        <v>1249</v>
      </c>
      <c r="F94" s="162"/>
      <c r="G94" s="2" t="s">
        <v>205</v>
      </c>
      <c r="H94" s="165">
        <v>2024</v>
      </c>
      <c r="I94" s="16">
        <v>105000</v>
      </c>
      <c r="J94" s="169">
        <v>105000</v>
      </c>
      <c r="K94" s="168"/>
      <c r="L94" s="168"/>
      <c r="M94" s="168"/>
      <c r="N94" s="2" t="s">
        <v>316</v>
      </c>
      <c r="O94" s="3"/>
      <c r="P94" s="133"/>
      <c r="Q94" s="1" t="s">
        <v>1076</v>
      </c>
    </row>
    <row r="95" spans="1:17" ht="51.75" customHeight="1" outlineLevel="1" x14ac:dyDescent="0.25">
      <c r="A95" s="2" t="s">
        <v>90</v>
      </c>
      <c r="B95" s="164" t="s">
        <v>1221</v>
      </c>
      <c r="C95" s="159">
        <v>2121</v>
      </c>
      <c r="D95" s="160" t="s">
        <v>1223</v>
      </c>
      <c r="E95" s="15" t="s">
        <v>1250</v>
      </c>
      <c r="F95" s="162"/>
      <c r="G95" s="2" t="s">
        <v>205</v>
      </c>
      <c r="H95" s="165">
        <v>2026</v>
      </c>
      <c r="I95" s="16">
        <v>115000</v>
      </c>
      <c r="J95" s="169">
        <v>115000</v>
      </c>
      <c r="K95" s="168"/>
      <c r="L95" s="168"/>
      <c r="M95" s="168"/>
      <c r="N95" s="2" t="s">
        <v>316</v>
      </c>
      <c r="O95" s="3"/>
      <c r="P95" s="133"/>
      <c r="Q95" s="1" t="s">
        <v>1076</v>
      </c>
    </row>
    <row r="96" spans="1:17" ht="81.75" customHeight="1" outlineLevel="1" x14ac:dyDescent="0.25">
      <c r="A96" s="2" t="s">
        <v>168</v>
      </c>
      <c r="B96" s="53">
        <f>B93+1</f>
        <v>79</v>
      </c>
      <c r="C96" s="61">
        <v>2121</v>
      </c>
      <c r="D96" s="7" t="s">
        <v>263</v>
      </c>
      <c r="E96" s="42" t="s">
        <v>264</v>
      </c>
      <c r="F96" s="3"/>
      <c r="G96" s="2" t="s">
        <v>433</v>
      </c>
      <c r="H96" s="33" t="s">
        <v>388</v>
      </c>
      <c r="I96" s="16">
        <v>280000</v>
      </c>
      <c r="J96" s="169">
        <v>280000</v>
      </c>
      <c r="K96" s="168"/>
      <c r="L96" s="168"/>
      <c r="M96" s="168"/>
      <c r="N96" s="2" t="s">
        <v>316</v>
      </c>
      <c r="O96" s="3"/>
      <c r="P96" s="133"/>
      <c r="Q96" s="1" t="s">
        <v>1076</v>
      </c>
    </row>
    <row r="97" spans="1:17" ht="57" outlineLevel="1" x14ac:dyDescent="0.25">
      <c r="A97" s="2" t="s">
        <v>103</v>
      </c>
      <c r="B97" s="53">
        <f t="shared" si="5"/>
        <v>80</v>
      </c>
      <c r="C97" s="61">
        <v>2121</v>
      </c>
      <c r="D97" s="7" t="s">
        <v>265</v>
      </c>
      <c r="E97" s="42" t="s">
        <v>266</v>
      </c>
      <c r="F97" s="3"/>
      <c r="G97" s="2" t="s">
        <v>654</v>
      </c>
      <c r="H97" s="33" t="s">
        <v>137</v>
      </c>
      <c r="I97" s="16">
        <v>92000</v>
      </c>
      <c r="J97" s="169">
        <v>92000</v>
      </c>
      <c r="K97" s="168"/>
      <c r="L97" s="168"/>
      <c r="M97" s="168"/>
      <c r="N97" s="2" t="s">
        <v>316</v>
      </c>
      <c r="O97" s="3"/>
      <c r="P97" s="133"/>
      <c r="Q97" s="1" t="s">
        <v>1076</v>
      </c>
    </row>
    <row r="98" spans="1:17" ht="117" customHeight="1" outlineLevel="1" x14ac:dyDescent="0.25">
      <c r="A98" s="2" t="s">
        <v>93</v>
      </c>
      <c r="B98" s="53">
        <f t="shared" si="5"/>
        <v>81</v>
      </c>
      <c r="C98" s="61">
        <v>2121</v>
      </c>
      <c r="D98" s="7" t="s">
        <v>532</v>
      </c>
      <c r="E98" s="42" t="s">
        <v>436</v>
      </c>
      <c r="F98" s="3"/>
      <c r="G98" s="2" t="s">
        <v>435</v>
      </c>
      <c r="H98" s="33" t="s">
        <v>95</v>
      </c>
      <c r="I98" s="16">
        <v>150000</v>
      </c>
      <c r="J98" s="169">
        <v>150000</v>
      </c>
      <c r="K98" s="168"/>
      <c r="L98" s="168"/>
      <c r="M98" s="168"/>
      <c r="N98" s="2" t="s">
        <v>316</v>
      </c>
      <c r="O98" s="3"/>
      <c r="P98" s="133"/>
      <c r="Q98" s="1" t="s">
        <v>1076</v>
      </c>
    </row>
    <row r="99" spans="1:17" ht="145.19999999999999" outlineLevel="1" x14ac:dyDescent="0.25">
      <c r="A99" s="2" t="s">
        <v>93</v>
      </c>
      <c r="B99" s="53">
        <f>B98+1</f>
        <v>82</v>
      </c>
      <c r="C99" s="61">
        <v>2121</v>
      </c>
      <c r="D99" s="7" t="s">
        <v>533</v>
      </c>
      <c r="E99" s="42" t="s">
        <v>534</v>
      </c>
      <c r="F99" s="3"/>
      <c r="G99" s="2" t="s">
        <v>435</v>
      </c>
      <c r="H99" s="33" t="s">
        <v>182</v>
      </c>
      <c r="I99" s="16">
        <v>150000</v>
      </c>
      <c r="J99" s="169">
        <v>150000</v>
      </c>
      <c r="K99" s="168"/>
      <c r="L99" s="168"/>
      <c r="M99" s="168"/>
      <c r="N99" s="2" t="s">
        <v>316</v>
      </c>
      <c r="O99" s="3"/>
      <c r="P99" s="133"/>
      <c r="Q99" s="1" t="s">
        <v>1076</v>
      </c>
    </row>
    <row r="100" spans="1:17" ht="117" customHeight="1" outlineLevel="1" x14ac:dyDescent="0.25">
      <c r="A100" s="143" t="s">
        <v>96</v>
      </c>
      <c r="B100" s="153" t="s">
        <v>1267</v>
      </c>
      <c r="C100" s="144">
        <v>2121</v>
      </c>
      <c r="D100" s="48" t="s">
        <v>1264</v>
      </c>
      <c r="E100" s="49" t="s">
        <v>1265</v>
      </c>
      <c r="F100" s="6"/>
      <c r="G100" s="2" t="s">
        <v>562</v>
      </c>
      <c r="H100" s="50" t="s">
        <v>332</v>
      </c>
      <c r="I100" s="16">
        <v>96000</v>
      </c>
      <c r="J100" s="169">
        <v>96000</v>
      </c>
      <c r="K100" s="168"/>
      <c r="L100" s="168"/>
      <c r="M100" s="168"/>
      <c r="N100" s="2" t="s">
        <v>316</v>
      </c>
      <c r="O100" s="3"/>
      <c r="P100" s="133"/>
      <c r="Q100" s="1" t="s">
        <v>1076</v>
      </c>
    </row>
    <row r="101" spans="1:17" ht="66" customHeight="1" outlineLevel="1" x14ac:dyDescent="0.25">
      <c r="A101" s="143" t="s">
        <v>96</v>
      </c>
      <c r="B101" s="153" t="s">
        <v>1270</v>
      </c>
      <c r="C101" s="144">
        <v>2121</v>
      </c>
      <c r="D101" s="48" t="s">
        <v>1295</v>
      </c>
      <c r="E101" s="49" t="s">
        <v>1296</v>
      </c>
      <c r="F101" s="6"/>
      <c r="G101" s="2" t="s">
        <v>562</v>
      </c>
      <c r="H101" s="50" t="s">
        <v>332</v>
      </c>
      <c r="I101" s="16">
        <v>400000</v>
      </c>
      <c r="J101" s="250">
        <v>400000</v>
      </c>
      <c r="K101" s="251"/>
      <c r="L101" s="17"/>
      <c r="M101" s="251"/>
      <c r="N101" s="2" t="s">
        <v>316</v>
      </c>
      <c r="O101" s="3"/>
      <c r="P101" s="133"/>
      <c r="Q101" s="1" t="s">
        <v>1076</v>
      </c>
    </row>
    <row r="102" spans="1:17" ht="59.25" customHeight="1" outlineLevel="1" x14ac:dyDescent="0.25">
      <c r="A102" s="163" t="s">
        <v>98</v>
      </c>
      <c r="B102" s="153" t="s">
        <v>1273</v>
      </c>
      <c r="C102" s="159">
        <v>2121</v>
      </c>
      <c r="D102" s="160" t="s">
        <v>1271</v>
      </c>
      <c r="E102" s="161" t="s">
        <v>1272</v>
      </c>
      <c r="F102" s="162"/>
      <c r="G102" s="2" t="s">
        <v>438</v>
      </c>
      <c r="H102" s="165">
        <v>2024</v>
      </c>
      <c r="I102" s="16">
        <v>94500</v>
      </c>
      <c r="J102" s="169">
        <v>94500</v>
      </c>
      <c r="K102" s="168"/>
      <c r="L102" s="168"/>
      <c r="M102" s="168"/>
      <c r="N102" s="2" t="s">
        <v>316</v>
      </c>
      <c r="O102" s="3"/>
      <c r="P102" s="133"/>
      <c r="Q102" s="1" t="s">
        <v>1076</v>
      </c>
    </row>
    <row r="103" spans="1:17" ht="63.75" customHeight="1" outlineLevel="1" x14ac:dyDescent="0.25">
      <c r="A103" s="163" t="s">
        <v>98</v>
      </c>
      <c r="B103" s="153" t="s">
        <v>1294</v>
      </c>
      <c r="C103" s="159">
        <v>2121</v>
      </c>
      <c r="D103" s="160" t="s">
        <v>1274</v>
      </c>
      <c r="E103" s="15" t="s">
        <v>1275</v>
      </c>
      <c r="F103" s="162"/>
      <c r="G103" s="2" t="s">
        <v>438</v>
      </c>
      <c r="H103" s="50" t="s">
        <v>473</v>
      </c>
      <c r="I103" s="16">
        <v>500000</v>
      </c>
      <c r="J103" s="169">
        <v>500000</v>
      </c>
      <c r="K103" s="168"/>
      <c r="L103" s="168"/>
      <c r="M103" s="168"/>
      <c r="N103" s="2" t="s">
        <v>316</v>
      </c>
      <c r="O103" s="3"/>
      <c r="P103" s="133"/>
      <c r="Q103" s="1" t="s">
        <v>1076</v>
      </c>
    </row>
    <row r="104" spans="1:17" ht="47.1" customHeight="1" outlineLevel="1" x14ac:dyDescent="0.25">
      <c r="A104" s="2" t="s">
        <v>108</v>
      </c>
      <c r="B104" s="53">
        <f>B99+1</f>
        <v>83</v>
      </c>
      <c r="C104" s="61">
        <v>2121</v>
      </c>
      <c r="D104" s="7" t="s">
        <v>62</v>
      </c>
      <c r="E104" s="42" t="s">
        <v>535</v>
      </c>
      <c r="F104" s="3"/>
      <c r="G104" s="2" t="s">
        <v>428</v>
      </c>
      <c r="H104" s="33" t="s">
        <v>342</v>
      </c>
      <c r="I104" s="28">
        <v>7000000</v>
      </c>
      <c r="J104" s="167">
        <v>7000000</v>
      </c>
      <c r="K104" s="168"/>
      <c r="L104" s="168"/>
      <c r="M104" s="168"/>
      <c r="N104" s="2" t="s">
        <v>316</v>
      </c>
      <c r="O104" s="3"/>
      <c r="P104" s="133"/>
      <c r="Q104" s="1" t="s">
        <v>1076</v>
      </c>
    </row>
    <row r="105" spans="1:17" ht="57" outlineLevel="1" x14ac:dyDescent="0.25">
      <c r="A105" s="2" t="s">
        <v>103</v>
      </c>
      <c r="B105" s="53">
        <f t="shared" si="5"/>
        <v>84</v>
      </c>
      <c r="C105" s="61">
        <v>2121</v>
      </c>
      <c r="D105" s="7" t="s">
        <v>536</v>
      </c>
      <c r="E105" s="42" t="s">
        <v>537</v>
      </c>
      <c r="F105" s="3"/>
      <c r="G105" s="2" t="s">
        <v>426</v>
      </c>
      <c r="H105" s="33" t="s">
        <v>182</v>
      </c>
      <c r="I105" s="16">
        <v>65000</v>
      </c>
      <c r="J105" s="169">
        <v>65000</v>
      </c>
      <c r="K105" s="168"/>
      <c r="L105" s="168"/>
      <c r="M105" s="168"/>
      <c r="N105" s="2" t="s">
        <v>316</v>
      </c>
      <c r="O105" s="3"/>
      <c r="P105" s="133"/>
      <c r="Q105" s="1" t="s">
        <v>1076</v>
      </c>
    </row>
    <row r="106" spans="1:17" ht="87" customHeight="1" outlineLevel="1" x14ac:dyDescent="0.25">
      <c r="A106" s="2" t="s">
        <v>168</v>
      </c>
      <c r="B106" s="84">
        <f>B105+1</f>
        <v>85</v>
      </c>
      <c r="C106" s="61">
        <v>2121</v>
      </c>
      <c r="D106" s="7" t="s">
        <v>1252</v>
      </c>
      <c r="E106" s="42" t="s">
        <v>1251</v>
      </c>
      <c r="F106" s="86"/>
      <c r="G106" s="2" t="s">
        <v>433</v>
      </c>
      <c r="H106" s="33" t="s">
        <v>88</v>
      </c>
      <c r="I106" s="329">
        <v>417000</v>
      </c>
      <c r="J106" s="324">
        <v>417000</v>
      </c>
      <c r="K106" s="168"/>
      <c r="L106" s="168"/>
      <c r="M106" s="168"/>
      <c r="N106" s="2" t="s">
        <v>316</v>
      </c>
      <c r="O106" s="86"/>
      <c r="P106" s="252"/>
      <c r="Q106" s="1" t="s">
        <v>1076</v>
      </c>
    </row>
    <row r="107" spans="1:17" ht="66" outlineLevel="1" x14ac:dyDescent="0.25">
      <c r="A107" s="143" t="s">
        <v>100</v>
      </c>
      <c r="B107" s="53">
        <v>87</v>
      </c>
      <c r="C107" s="61">
        <v>2121</v>
      </c>
      <c r="D107" s="154" t="s">
        <v>1170</v>
      </c>
      <c r="E107" s="155" t="s">
        <v>1171</v>
      </c>
      <c r="F107" s="142"/>
      <c r="G107" s="2" t="s">
        <v>220</v>
      </c>
      <c r="H107" s="145">
        <v>2023</v>
      </c>
      <c r="I107" s="16">
        <v>400000</v>
      </c>
      <c r="J107" s="169">
        <v>400000</v>
      </c>
      <c r="K107" s="168"/>
      <c r="L107" s="168"/>
      <c r="M107" s="168"/>
      <c r="N107" s="2" t="s">
        <v>316</v>
      </c>
      <c r="O107" s="3"/>
      <c r="P107" s="133"/>
      <c r="Q107" s="1" t="s">
        <v>1076</v>
      </c>
    </row>
    <row r="108" spans="1:17" ht="52.8" outlineLevel="1" x14ac:dyDescent="0.25">
      <c r="A108" s="2" t="s">
        <v>84</v>
      </c>
      <c r="B108" s="53">
        <f t="shared" ref="B108" si="6">B107+1</f>
        <v>88</v>
      </c>
      <c r="C108" s="61">
        <v>2122</v>
      </c>
      <c r="D108" s="7" t="s">
        <v>1258</v>
      </c>
      <c r="E108" s="42" t="s">
        <v>1259</v>
      </c>
      <c r="F108" s="3"/>
      <c r="G108" s="2" t="s">
        <v>428</v>
      </c>
      <c r="H108" s="33" t="s">
        <v>137</v>
      </c>
      <c r="I108" s="16">
        <v>300000</v>
      </c>
      <c r="J108" s="169">
        <v>300000</v>
      </c>
      <c r="K108" s="168"/>
      <c r="L108" s="168"/>
      <c r="M108" s="168"/>
      <c r="N108" s="2" t="s">
        <v>316</v>
      </c>
      <c r="O108" s="3"/>
      <c r="P108" s="133"/>
      <c r="Q108" s="1" t="s">
        <v>1076</v>
      </c>
    </row>
    <row r="109" spans="1:17" ht="63" customHeight="1" outlineLevel="1" x14ac:dyDescent="0.25">
      <c r="A109" s="2" t="s">
        <v>84</v>
      </c>
      <c r="B109" s="53">
        <f>B108+1</f>
        <v>89</v>
      </c>
      <c r="C109" s="61">
        <v>2122</v>
      </c>
      <c r="D109" s="7" t="s">
        <v>1174</v>
      </c>
      <c r="E109" s="42" t="s">
        <v>1175</v>
      </c>
      <c r="F109" s="3"/>
      <c r="G109" s="2" t="s">
        <v>428</v>
      </c>
      <c r="H109" s="33" t="s">
        <v>82</v>
      </c>
      <c r="I109" s="16">
        <v>800000</v>
      </c>
      <c r="J109" s="168">
        <v>800000</v>
      </c>
      <c r="K109" s="168"/>
      <c r="L109" s="168"/>
      <c r="M109" s="168"/>
      <c r="N109" s="2" t="s">
        <v>316</v>
      </c>
      <c r="O109" s="3"/>
      <c r="P109" s="133"/>
      <c r="Q109" s="1" t="s">
        <v>1076</v>
      </c>
    </row>
    <row r="110" spans="1:17" ht="68.099999999999994" customHeight="1" outlineLevel="1" x14ac:dyDescent="0.25">
      <c r="A110" s="2" t="s">
        <v>84</v>
      </c>
      <c r="B110" s="53">
        <f t="shared" si="5"/>
        <v>90</v>
      </c>
      <c r="C110" s="61">
        <v>2122</v>
      </c>
      <c r="D110" s="7" t="s">
        <v>267</v>
      </c>
      <c r="E110" s="42" t="s">
        <v>268</v>
      </c>
      <c r="F110" s="3"/>
      <c r="G110" s="2" t="s">
        <v>428</v>
      </c>
      <c r="H110" s="33" t="s">
        <v>1224</v>
      </c>
      <c r="I110" s="16">
        <v>550000</v>
      </c>
      <c r="J110" s="169">
        <v>550000</v>
      </c>
      <c r="K110" s="168"/>
      <c r="L110" s="168"/>
      <c r="M110" s="168"/>
      <c r="N110" s="2" t="s">
        <v>316</v>
      </c>
      <c r="O110" s="3"/>
      <c r="P110" s="133"/>
      <c r="Q110" s="1" t="s">
        <v>1076</v>
      </c>
    </row>
    <row r="111" spans="1:17" ht="39.6" outlineLevel="1" x14ac:dyDescent="0.25">
      <c r="A111" s="2" t="s">
        <v>93</v>
      </c>
      <c r="B111" s="53">
        <f t="shared" si="5"/>
        <v>91</v>
      </c>
      <c r="C111" s="61">
        <v>2122</v>
      </c>
      <c r="D111" s="7" t="s">
        <v>269</v>
      </c>
      <c r="E111" s="42" t="s">
        <v>270</v>
      </c>
      <c r="F111" s="3"/>
      <c r="G111" s="2" t="s">
        <v>428</v>
      </c>
      <c r="H111" s="33" t="s">
        <v>82</v>
      </c>
      <c r="I111" s="16">
        <v>120500</v>
      </c>
      <c r="J111" s="169">
        <v>120500</v>
      </c>
      <c r="K111" s="168"/>
      <c r="L111" s="168"/>
      <c r="M111" s="168"/>
      <c r="N111" s="2" t="s">
        <v>316</v>
      </c>
      <c r="O111" s="3"/>
      <c r="P111" s="133"/>
      <c r="Q111" s="1" t="s">
        <v>1076</v>
      </c>
    </row>
    <row r="112" spans="1:17" ht="26.4" outlineLevel="1" x14ac:dyDescent="0.25">
      <c r="A112" s="2" t="s">
        <v>84</v>
      </c>
      <c r="B112" s="53">
        <f t="shared" si="5"/>
        <v>92</v>
      </c>
      <c r="C112" s="61">
        <v>2122</v>
      </c>
      <c r="D112" s="7" t="s">
        <v>1229</v>
      </c>
      <c r="E112" s="42" t="s">
        <v>1230</v>
      </c>
      <c r="F112" s="3"/>
      <c r="G112" s="2" t="s">
        <v>428</v>
      </c>
      <c r="H112" s="33" t="s">
        <v>82</v>
      </c>
      <c r="I112" s="16">
        <v>450000</v>
      </c>
      <c r="J112" s="169">
        <v>450000</v>
      </c>
      <c r="K112" s="168"/>
      <c r="L112" s="168"/>
      <c r="M112" s="168"/>
      <c r="N112" s="2" t="s">
        <v>316</v>
      </c>
      <c r="O112" s="3"/>
      <c r="P112" s="133"/>
      <c r="Q112" s="1" t="s">
        <v>1076</v>
      </c>
    </row>
    <row r="113" spans="1:17" ht="31.5" customHeight="1" outlineLevel="1" x14ac:dyDescent="0.25">
      <c r="A113" s="2" t="s">
        <v>84</v>
      </c>
      <c r="B113" s="53">
        <f t="shared" si="5"/>
        <v>93</v>
      </c>
      <c r="C113" s="61">
        <v>2122</v>
      </c>
      <c r="D113" s="7" t="s">
        <v>271</v>
      </c>
      <c r="E113" s="42" t="s">
        <v>272</v>
      </c>
      <c r="F113" s="3"/>
      <c r="G113" s="2" t="s">
        <v>428</v>
      </c>
      <c r="H113" s="33" t="s">
        <v>91</v>
      </c>
      <c r="I113" s="16">
        <v>498500</v>
      </c>
      <c r="J113" s="169">
        <v>498500</v>
      </c>
      <c r="K113" s="168"/>
      <c r="L113" s="168"/>
      <c r="M113" s="168"/>
      <c r="N113" s="2" t="s">
        <v>316</v>
      </c>
      <c r="O113" s="3"/>
      <c r="P113" s="133"/>
      <c r="Q113" s="1" t="s">
        <v>1076</v>
      </c>
    </row>
    <row r="114" spans="1:17" ht="26.4" outlineLevel="1" x14ac:dyDescent="0.25">
      <c r="A114" s="2" t="s">
        <v>84</v>
      </c>
      <c r="B114" s="53">
        <f t="shared" si="5"/>
        <v>94</v>
      </c>
      <c r="C114" s="61">
        <v>2122</v>
      </c>
      <c r="D114" s="7" t="s">
        <v>273</v>
      </c>
      <c r="E114" s="42" t="s">
        <v>274</v>
      </c>
      <c r="F114" s="3"/>
      <c r="G114" s="2" t="s">
        <v>428</v>
      </c>
      <c r="H114" s="33" t="s">
        <v>1224</v>
      </c>
      <c r="I114" s="16">
        <v>920000</v>
      </c>
      <c r="J114" s="169">
        <v>920000</v>
      </c>
      <c r="K114" s="168"/>
      <c r="L114" s="168"/>
      <c r="M114" s="168"/>
      <c r="N114" s="2" t="s">
        <v>316</v>
      </c>
      <c r="O114" s="3"/>
      <c r="P114" s="133"/>
      <c r="Q114" s="1" t="s">
        <v>1076</v>
      </c>
    </row>
    <row r="115" spans="1:17" ht="26.4" outlineLevel="1" x14ac:dyDescent="0.25">
      <c r="A115" s="2" t="s">
        <v>84</v>
      </c>
      <c r="B115" s="53">
        <f t="shared" si="5"/>
        <v>95</v>
      </c>
      <c r="C115" s="61">
        <v>2122</v>
      </c>
      <c r="D115" s="7" t="s">
        <v>275</v>
      </c>
      <c r="E115" s="42" t="s">
        <v>276</v>
      </c>
      <c r="F115" s="3"/>
      <c r="G115" s="2" t="s">
        <v>428</v>
      </c>
      <c r="H115" s="33" t="s">
        <v>1224</v>
      </c>
      <c r="I115" s="16">
        <v>1500000</v>
      </c>
      <c r="J115" s="169">
        <v>1500000</v>
      </c>
      <c r="K115" s="168"/>
      <c r="L115" s="168"/>
      <c r="M115" s="168"/>
      <c r="N115" s="2" t="s">
        <v>316</v>
      </c>
      <c r="O115" s="3"/>
      <c r="P115" s="133"/>
      <c r="Q115" s="1" t="s">
        <v>1076</v>
      </c>
    </row>
    <row r="116" spans="1:17" ht="39.6" outlineLevel="1" x14ac:dyDescent="0.25">
      <c r="A116" s="2" t="s">
        <v>84</v>
      </c>
      <c r="B116" s="53">
        <f t="shared" si="5"/>
        <v>96</v>
      </c>
      <c r="C116" s="61">
        <v>2122</v>
      </c>
      <c r="D116" s="7" t="s">
        <v>277</v>
      </c>
      <c r="E116" s="42" t="s">
        <v>278</v>
      </c>
      <c r="F116" s="3"/>
      <c r="G116" s="2" t="s">
        <v>428</v>
      </c>
      <c r="H116" s="33" t="s">
        <v>82</v>
      </c>
      <c r="I116" s="16">
        <v>72600</v>
      </c>
      <c r="J116" s="169">
        <v>72600</v>
      </c>
      <c r="K116" s="168"/>
      <c r="L116" s="168"/>
      <c r="M116" s="168"/>
      <c r="N116" s="2" t="s">
        <v>316</v>
      </c>
      <c r="O116" s="3"/>
      <c r="P116" s="133"/>
      <c r="Q116" s="1" t="s">
        <v>1076</v>
      </c>
    </row>
    <row r="117" spans="1:17" ht="26.4" outlineLevel="1" x14ac:dyDescent="0.25">
      <c r="A117" s="2" t="s">
        <v>84</v>
      </c>
      <c r="B117" s="53">
        <f t="shared" si="5"/>
        <v>97</v>
      </c>
      <c r="C117" s="61">
        <v>2122</v>
      </c>
      <c r="D117" s="7" t="s">
        <v>279</v>
      </c>
      <c r="E117" s="42" t="s">
        <v>280</v>
      </c>
      <c r="F117" s="3"/>
      <c r="G117" s="2" t="s">
        <v>428</v>
      </c>
      <c r="H117" s="33" t="s">
        <v>88</v>
      </c>
      <c r="I117" s="16">
        <v>751940</v>
      </c>
      <c r="J117" s="168">
        <v>751940</v>
      </c>
      <c r="K117" s="168"/>
      <c r="L117" s="168"/>
      <c r="M117" s="168"/>
      <c r="N117" s="2" t="s">
        <v>316</v>
      </c>
      <c r="O117" s="3"/>
      <c r="P117" s="133"/>
      <c r="Q117" s="1" t="s">
        <v>1076</v>
      </c>
    </row>
    <row r="118" spans="1:17" ht="39.6" outlineLevel="1" x14ac:dyDescent="0.25">
      <c r="A118" s="2" t="s">
        <v>84</v>
      </c>
      <c r="B118" s="53">
        <f t="shared" si="5"/>
        <v>98</v>
      </c>
      <c r="C118" s="61">
        <v>2122</v>
      </c>
      <c r="D118" s="7" t="s">
        <v>281</v>
      </c>
      <c r="E118" s="42" t="s">
        <v>282</v>
      </c>
      <c r="F118" s="3"/>
      <c r="G118" s="2" t="s">
        <v>428</v>
      </c>
      <c r="H118" s="33" t="s">
        <v>137</v>
      </c>
      <c r="I118" s="16">
        <v>255900</v>
      </c>
      <c r="J118" s="169">
        <v>255900</v>
      </c>
      <c r="K118" s="168"/>
      <c r="L118" s="168"/>
      <c r="M118" s="168"/>
      <c r="N118" s="2" t="s">
        <v>316</v>
      </c>
      <c r="O118" s="3"/>
      <c r="P118" s="133"/>
      <c r="Q118" s="1" t="s">
        <v>1076</v>
      </c>
    </row>
    <row r="119" spans="1:17" ht="39.6" outlineLevel="1" x14ac:dyDescent="0.25">
      <c r="A119" s="2" t="s">
        <v>84</v>
      </c>
      <c r="B119" s="53">
        <f t="shared" si="5"/>
        <v>99</v>
      </c>
      <c r="C119" s="61">
        <v>2122</v>
      </c>
      <c r="D119" s="7" t="s">
        <v>283</v>
      </c>
      <c r="E119" s="42" t="s">
        <v>284</v>
      </c>
      <c r="F119" s="3"/>
      <c r="G119" s="2" t="s">
        <v>428</v>
      </c>
      <c r="H119" s="33" t="s">
        <v>91</v>
      </c>
      <c r="I119" s="16">
        <v>85000</v>
      </c>
      <c r="J119" s="169">
        <v>85000</v>
      </c>
      <c r="K119" s="168"/>
      <c r="L119" s="168"/>
      <c r="M119" s="168"/>
      <c r="N119" s="2" t="s">
        <v>316</v>
      </c>
      <c r="O119" s="3"/>
      <c r="P119" s="133"/>
      <c r="Q119" s="1" t="s">
        <v>1076</v>
      </c>
    </row>
    <row r="120" spans="1:17" ht="26.4" outlineLevel="1" x14ac:dyDescent="0.25">
      <c r="A120" s="2" t="s">
        <v>84</v>
      </c>
      <c r="B120" s="53">
        <f>B119+1</f>
        <v>100</v>
      </c>
      <c r="C120" s="61">
        <v>2122</v>
      </c>
      <c r="D120" s="7" t="s">
        <v>285</v>
      </c>
      <c r="E120" s="42" t="s">
        <v>286</v>
      </c>
      <c r="F120" s="3"/>
      <c r="G120" s="2" t="s">
        <v>428</v>
      </c>
      <c r="H120" s="33">
        <v>2024</v>
      </c>
      <c r="I120" s="16">
        <v>229200</v>
      </c>
      <c r="J120" s="169">
        <v>229200</v>
      </c>
      <c r="K120" s="168"/>
      <c r="L120" s="168"/>
      <c r="M120" s="168"/>
      <c r="N120" s="2" t="s">
        <v>316</v>
      </c>
      <c r="O120" s="3"/>
      <c r="P120" s="133"/>
      <c r="Q120" s="1" t="s">
        <v>1076</v>
      </c>
    </row>
    <row r="121" spans="1:17" ht="39.6" outlineLevel="1" x14ac:dyDescent="0.25">
      <c r="A121" s="2" t="s">
        <v>84</v>
      </c>
      <c r="B121" s="53">
        <f t="shared" si="5"/>
        <v>101</v>
      </c>
      <c r="C121" s="61">
        <v>2122</v>
      </c>
      <c r="D121" s="7" t="s">
        <v>1260</v>
      </c>
      <c r="E121" s="42" t="s">
        <v>1261</v>
      </c>
      <c r="F121" s="3"/>
      <c r="G121" s="2" t="s">
        <v>428</v>
      </c>
      <c r="H121" s="33" t="s">
        <v>1224</v>
      </c>
      <c r="I121" s="16">
        <v>1800000</v>
      </c>
      <c r="J121" s="169">
        <v>1800000</v>
      </c>
      <c r="K121" s="168"/>
      <c r="L121" s="168"/>
      <c r="M121" s="168"/>
      <c r="N121" s="2" t="s">
        <v>316</v>
      </c>
      <c r="O121" s="3"/>
      <c r="P121" s="133"/>
      <c r="Q121" s="1" t="s">
        <v>1076</v>
      </c>
    </row>
    <row r="122" spans="1:17" ht="39.6" outlineLevel="1" x14ac:dyDescent="0.25">
      <c r="A122" s="2" t="s">
        <v>84</v>
      </c>
      <c r="B122" s="53">
        <f t="shared" si="5"/>
        <v>102</v>
      </c>
      <c r="C122" s="61">
        <v>2122</v>
      </c>
      <c r="D122" s="7" t="s">
        <v>1262</v>
      </c>
      <c r="E122" s="42" t="s">
        <v>1263</v>
      </c>
      <c r="F122" s="3"/>
      <c r="G122" s="2" t="s">
        <v>428</v>
      </c>
      <c r="H122" s="33" t="s">
        <v>1224</v>
      </c>
      <c r="I122" s="16">
        <v>380000</v>
      </c>
      <c r="J122" s="169">
        <v>380000</v>
      </c>
      <c r="K122" s="168"/>
      <c r="L122" s="168"/>
      <c r="M122" s="168"/>
      <c r="N122" s="2" t="s">
        <v>316</v>
      </c>
      <c r="O122" s="3"/>
      <c r="P122" s="133"/>
      <c r="Q122" s="1" t="s">
        <v>1076</v>
      </c>
    </row>
    <row r="123" spans="1:17" ht="39.6" outlineLevel="1" x14ac:dyDescent="0.25">
      <c r="A123" s="2" t="s">
        <v>84</v>
      </c>
      <c r="B123" s="53">
        <f t="shared" si="5"/>
        <v>103</v>
      </c>
      <c r="C123" s="61">
        <v>2122</v>
      </c>
      <c r="D123" s="7" t="s">
        <v>345</v>
      </c>
      <c r="E123" s="42" t="s">
        <v>287</v>
      </c>
      <c r="F123" s="3"/>
      <c r="G123" s="2" t="s">
        <v>428</v>
      </c>
      <c r="H123" s="33" t="s">
        <v>95</v>
      </c>
      <c r="I123" s="16">
        <v>735000</v>
      </c>
      <c r="J123" s="168">
        <v>735000</v>
      </c>
      <c r="K123" s="168"/>
      <c r="L123" s="168"/>
      <c r="M123" s="168"/>
      <c r="N123" s="2" t="s">
        <v>316</v>
      </c>
      <c r="O123" s="3"/>
      <c r="P123" s="133"/>
      <c r="Q123" s="1" t="s">
        <v>1076</v>
      </c>
    </row>
    <row r="124" spans="1:17" ht="31.5" customHeight="1" outlineLevel="1" x14ac:dyDescent="0.25">
      <c r="A124" s="2" t="s">
        <v>84</v>
      </c>
      <c r="B124" s="53">
        <f t="shared" si="5"/>
        <v>104</v>
      </c>
      <c r="C124" s="61">
        <v>2122</v>
      </c>
      <c r="D124" s="7" t="s">
        <v>437</v>
      </c>
      <c r="E124" s="42" t="s">
        <v>288</v>
      </c>
      <c r="F124" s="3"/>
      <c r="G124" s="2" t="s">
        <v>428</v>
      </c>
      <c r="H124" s="33" t="s">
        <v>1224</v>
      </c>
      <c r="I124" s="16">
        <v>1028500</v>
      </c>
      <c r="J124" s="169">
        <v>1028500</v>
      </c>
      <c r="K124" s="168"/>
      <c r="L124" s="168"/>
      <c r="M124" s="168"/>
      <c r="N124" s="2" t="s">
        <v>316</v>
      </c>
      <c r="O124" s="3"/>
      <c r="P124" s="133"/>
      <c r="Q124" s="1" t="s">
        <v>1076</v>
      </c>
    </row>
    <row r="125" spans="1:17" ht="26.4" outlineLevel="1" x14ac:dyDescent="0.25">
      <c r="A125" s="2" t="s">
        <v>84</v>
      </c>
      <c r="B125" s="53">
        <f t="shared" si="5"/>
        <v>105</v>
      </c>
      <c r="C125" s="61">
        <v>2122</v>
      </c>
      <c r="D125" s="7" t="s">
        <v>538</v>
      </c>
      <c r="E125" s="42" t="s">
        <v>539</v>
      </c>
      <c r="F125" s="3"/>
      <c r="G125" s="2" t="s">
        <v>428</v>
      </c>
      <c r="H125" s="33" t="s">
        <v>473</v>
      </c>
      <c r="I125" s="16">
        <v>288000</v>
      </c>
      <c r="J125" s="169">
        <v>288000</v>
      </c>
      <c r="K125" s="168"/>
      <c r="L125" s="168"/>
      <c r="M125" s="168"/>
      <c r="N125" s="2" t="s">
        <v>316</v>
      </c>
      <c r="O125" s="3"/>
      <c r="P125" s="133"/>
      <c r="Q125" s="1" t="s">
        <v>1076</v>
      </c>
    </row>
    <row r="126" spans="1:17" ht="39.6" outlineLevel="1" x14ac:dyDescent="0.25">
      <c r="A126" s="2" t="s">
        <v>84</v>
      </c>
      <c r="B126" s="53">
        <f t="shared" si="5"/>
        <v>106</v>
      </c>
      <c r="C126" s="61">
        <v>2122</v>
      </c>
      <c r="D126" s="7" t="s">
        <v>540</v>
      </c>
      <c r="E126" s="42" t="s">
        <v>541</v>
      </c>
      <c r="F126" s="3"/>
      <c r="G126" s="2" t="s">
        <v>428</v>
      </c>
      <c r="H126" s="33" t="s">
        <v>529</v>
      </c>
      <c r="I126" s="16">
        <v>900000</v>
      </c>
      <c r="J126" s="169">
        <v>900000</v>
      </c>
      <c r="K126" s="168"/>
      <c r="L126" s="168"/>
      <c r="M126" s="168"/>
      <c r="N126" s="2" t="s">
        <v>316</v>
      </c>
      <c r="O126" s="3"/>
      <c r="P126" s="133"/>
      <c r="Q126" s="1" t="s">
        <v>1076</v>
      </c>
    </row>
    <row r="127" spans="1:17" ht="26.4" outlineLevel="1" x14ac:dyDescent="0.25">
      <c r="A127" s="2" t="s">
        <v>84</v>
      </c>
      <c r="B127" s="53">
        <f t="shared" si="5"/>
        <v>107</v>
      </c>
      <c r="C127" s="61">
        <v>2122</v>
      </c>
      <c r="D127" s="7" t="s">
        <v>542</v>
      </c>
      <c r="E127" s="42" t="s">
        <v>543</v>
      </c>
      <c r="F127" s="3"/>
      <c r="G127" s="2" t="s">
        <v>428</v>
      </c>
      <c r="H127" s="33" t="s">
        <v>529</v>
      </c>
      <c r="I127" s="16">
        <v>1400000</v>
      </c>
      <c r="J127" s="169">
        <v>1400000</v>
      </c>
      <c r="K127" s="168"/>
      <c r="L127" s="168"/>
      <c r="M127" s="168"/>
      <c r="N127" s="2" t="s">
        <v>316</v>
      </c>
      <c r="O127" s="3"/>
      <c r="P127" s="133"/>
      <c r="Q127" s="1" t="s">
        <v>1076</v>
      </c>
    </row>
    <row r="128" spans="1:17" ht="26.4" outlineLevel="1" x14ac:dyDescent="0.25">
      <c r="A128" s="2" t="s">
        <v>84</v>
      </c>
      <c r="B128" s="53">
        <f t="shared" si="5"/>
        <v>108</v>
      </c>
      <c r="C128" s="61">
        <v>2122</v>
      </c>
      <c r="D128" s="7" t="s">
        <v>544</v>
      </c>
      <c r="E128" s="42" t="s">
        <v>545</v>
      </c>
      <c r="F128" s="3"/>
      <c r="G128" s="2" t="s">
        <v>428</v>
      </c>
      <c r="H128" s="33" t="s">
        <v>473</v>
      </c>
      <c r="I128" s="16">
        <v>486000</v>
      </c>
      <c r="J128" s="169">
        <v>486000</v>
      </c>
      <c r="K128" s="168"/>
      <c r="L128" s="168"/>
      <c r="M128" s="168"/>
      <c r="N128" s="2" t="s">
        <v>316</v>
      </c>
      <c r="O128" s="3"/>
      <c r="P128" s="133"/>
      <c r="Q128" s="1" t="s">
        <v>1076</v>
      </c>
    </row>
    <row r="129" spans="1:17" ht="102" customHeight="1" outlineLevel="1" x14ac:dyDescent="0.25">
      <c r="A129" s="2" t="s">
        <v>100</v>
      </c>
      <c r="B129" s="53">
        <f t="shared" si="5"/>
        <v>109</v>
      </c>
      <c r="C129" s="61">
        <v>2122</v>
      </c>
      <c r="D129" s="7" t="s">
        <v>1180</v>
      </c>
      <c r="E129" s="42" t="s">
        <v>1179</v>
      </c>
      <c r="F129" s="3"/>
      <c r="G129" s="2" t="s">
        <v>428</v>
      </c>
      <c r="H129" s="33" t="s">
        <v>336</v>
      </c>
      <c r="I129" s="16">
        <v>586523</v>
      </c>
      <c r="J129" s="168">
        <v>586523</v>
      </c>
      <c r="K129" s="168"/>
      <c r="L129" s="168"/>
      <c r="M129" s="168"/>
      <c r="N129" s="2" t="s">
        <v>316</v>
      </c>
      <c r="O129" s="3"/>
      <c r="P129" s="133"/>
      <c r="Q129" s="1" t="s">
        <v>1076</v>
      </c>
    </row>
    <row r="130" spans="1:17" ht="26.4" outlineLevel="1" x14ac:dyDescent="0.25">
      <c r="A130" s="2" t="s">
        <v>84</v>
      </c>
      <c r="B130" s="53">
        <f t="shared" si="5"/>
        <v>110</v>
      </c>
      <c r="C130" s="61">
        <v>2122</v>
      </c>
      <c r="D130" s="7" t="s">
        <v>546</v>
      </c>
      <c r="E130" s="42" t="s">
        <v>547</v>
      </c>
      <c r="F130" s="3"/>
      <c r="G130" s="2" t="s">
        <v>428</v>
      </c>
      <c r="H130" s="33" t="s">
        <v>473</v>
      </c>
      <c r="I130" s="16">
        <v>720000</v>
      </c>
      <c r="J130" s="169">
        <v>720000</v>
      </c>
      <c r="K130" s="168"/>
      <c r="L130" s="168"/>
      <c r="M130" s="168"/>
      <c r="N130" s="2" t="s">
        <v>316</v>
      </c>
      <c r="O130" s="3"/>
      <c r="P130" s="133"/>
      <c r="Q130" s="1" t="s">
        <v>1076</v>
      </c>
    </row>
    <row r="131" spans="1:17" ht="26.4" outlineLevel="1" x14ac:dyDescent="0.25">
      <c r="A131" s="2" t="s">
        <v>84</v>
      </c>
      <c r="B131" s="53">
        <f t="shared" si="5"/>
        <v>111</v>
      </c>
      <c r="C131" s="61">
        <v>2122</v>
      </c>
      <c r="D131" s="7" t="s">
        <v>548</v>
      </c>
      <c r="E131" s="42" t="s">
        <v>549</v>
      </c>
      <c r="F131" s="3"/>
      <c r="G131" s="2" t="s">
        <v>428</v>
      </c>
      <c r="H131" s="33" t="s">
        <v>473</v>
      </c>
      <c r="I131" s="16">
        <v>1440000</v>
      </c>
      <c r="J131" s="169">
        <v>1440000</v>
      </c>
      <c r="K131" s="168"/>
      <c r="L131" s="168"/>
      <c r="M131" s="168"/>
      <c r="N131" s="2" t="s">
        <v>316</v>
      </c>
      <c r="O131" s="3"/>
      <c r="P131" s="133"/>
      <c r="Q131" s="1" t="s">
        <v>1076</v>
      </c>
    </row>
    <row r="132" spans="1:17" ht="52.8" outlineLevel="1" x14ac:dyDescent="0.25">
      <c r="A132" s="143" t="s">
        <v>84</v>
      </c>
      <c r="B132" s="153" t="s">
        <v>1231</v>
      </c>
      <c r="C132" s="144">
        <v>2122</v>
      </c>
      <c r="D132" s="48" t="s">
        <v>1244</v>
      </c>
      <c r="E132" s="49" t="s">
        <v>1245</v>
      </c>
      <c r="F132" s="6"/>
      <c r="G132" s="2" t="s">
        <v>428</v>
      </c>
      <c r="H132" s="50" t="s">
        <v>1224</v>
      </c>
      <c r="I132" s="16">
        <v>203280</v>
      </c>
      <c r="J132" s="169">
        <v>203280</v>
      </c>
      <c r="K132" s="168"/>
      <c r="L132" s="168"/>
      <c r="M132" s="168"/>
      <c r="N132" s="2" t="s">
        <v>316</v>
      </c>
      <c r="O132" s="3"/>
      <c r="P132" s="133"/>
      <c r="Q132" s="1" t="s">
        <v>1076</v>
      </c>
    </row>
    <row r="133" spans="1:17" ht="39.6" outlineLevel="1" x14ac:dyDescent="0.25">
      <c r="A133" s="163" t="s">
        <v>84</v>
      </c>
      <c r="B133" s="153" t="s">
        <v>1233</v>
      </c>
      <c r="C133" s="159">
        <v>2122</v>
      </c>
      <c r="D133" s="160" t="s">
        <v>1232</v>
      </c>
      <c r="E133" s="49" t="s">
        <v>1283</v>
      </c>
      <c r="F133" s="162"/>
      <c r="G133" s="2" t="s">
        <v>428</v>
      </c>
      <c r="H133" s="165" t="s">
        <v>473</v>
      </c>
      <c r="I133" s="16">
        <v>700000</v>
      </c>
      <c r="J133" s="169">
        <v>700000</v>
      </c>
      <c r="K133" s="168"/>
      <c r="L133" s="168"/>
      <c r="M133" s="168"/>
      <c r="N133" s="2" t="s">
        <v>316</v>
      </c>
      <c r="O133" s="3"/>
      <c r="P133" s="133"/>
      <c r="Q133" s="1" t="s">
        <v>1076</v>
      </c>
    </row>
    <row r="134" spans="1:17" ht="26.4" outlineLevel="1" x14ac:dyDescent="0.25">
      <c r="A134" s="163" t="s">
        <v>84</v>
      </c>
      <c r="B134" s="153" t="s">
        <v>1236</v>
      </c>
      <c r="C134" s="159">
        <v>2122</v>
      </c>
      <c r="D134" s="160" t="s">
        <v>1234</v>
      </c>
      <c r="E134" s="161" t="s">
        <v>1235</v>
      </c>
      <c r="F134" s="162"/>
      <c r="G134" s="2" t="s">
        <v>428</v>
      </c>
      <c r="H134" s="165" t="s">
        <v>182</v>
      </c>
      <c r="I134" s="16">
        <v>900000</v>
      </c>
      <c r="J134" s="169">
        <v>900000</v>
      </c>
      <c r="K134" s="168"/>
      <c r="L134" s="168"/>
      <c r="M134" s="168"/>
      <c r="N134" s="2" t="s">
        <v>316</v>
      </c>
      <c r="O134" s="3"/>
      <c r="P134" s="133"/>
      <c r="Q134" s="1" t="s">
        <v>1076</v>
      </c>
    </row>
    <row r="135" spans="1:17" ht="68.25" customHeight="1" outlineLevel="1" x14ac:dyDescent="0.25">
      <c r="A135" s="163" t="s">
        <v>84</v>
      </c>
      <c r="B135" s="153" t="s">
        <v>1239</v>
      </c>
      <c r="C135" s="159">
        <v>2122</v>
      </c>
      <c r="D135" s="160" t="s">
        <v>1237</v>
      </c>
      <c r="E135" s="49" t="s">
        <v>1284</v>
      </c>
      <c r="F135" s="162"/>
      <c r="G135" s="2" t="s">
        <v>428</v>
      </c>
      <c r="H135" s="165" t="s">
        <v>332</v>
      </c>
      <c r="I135" s="16">
        <v>600000</v>
      </c>
      <c r="J135" s="169">
        <v>600000</v>
      </c>
      <c r="K135" s="168"/>
      <c r="L135" s="168"/>
      <c r="M135" s="168"/>
      <c r="N135" s="2" t="s">
        <v>316</v>
      </c>
      <c r="O135" s="3"/>
      <c r="P135" s="133"/>
      <c r="Q135" s="1" t="s">
        <v>1076</v>
      </c>
    </row>
    <row r="136" spans="1:17" ht="52.8" outlineLevel="1" x14ac:dyDescent="0.25">
      <c r="A136" s="163" t="s">
        <v>84</v>
      </c>
      <c r="B136" s="153" t="s">
        <v>1243</v>
      </c>
      <c r="C136" s="159">
        <v>2122</v>
      </c>
      <c r="D136" s="160" t="s">
        <v>1238</v>
      </c>
      <c r="E136" s="161" t="s">
        <v>1240</v>
      </c>
      <c r="F136" s="162"/>
      <c r="G136" s="2" t="s">
        <v>428</v>
      </c>
      <c r="H136" s="165" t="s">
        <v>1241</v>
      </c>
      <c r="I136" s="16">
        <v>137000</v>
      </c>
      <c r="J136" s="169">
        <v>137000</v>
      </c>
      <c r="K136" s="168"/>
      <c r="L136" s="168"/>
      <c r="M136" s="168"/>
      <c r="N136" s="2" t="s">
        <v>316</v>
      </c>
      <c r="O136" s="3"/>
      <c r="P136" s="133"/>
      <c r="Q136" s="1" t="s">
        <v>1076</v>
      </c>
    </row>
    <row r="137" spans="1:17" ht="119.25" customHeight="1" outlineLevel="1" x14ac:dyDescent="0.25">
      <c r="A137" s="2" t="s">
        <v>84</v>
      </c>
      <c r="B137" s="53">
        <f>B131+1</f>
        <v>112</v>
      </c>
      <c r="C137" s="61">
        <v>2122</v>
      </c>
      <c r="D137" s="7" t="s">
        <v>550</v>
      </c>
      <c r="E137" s="42" t="s">
        <v>1285</v>
      </c>
      <c r="F137" s="3"/>
      <c r="G137" s="2" t="s">
        <v>428</v>
      </c>
      <c r="H137" s="33" t="s">
        <v>1242</v>
      </c>
      <c r="I137" s="16">
        <v>2930000</v>
      </c>
      <c r="J137" s="169">
        <v>2930000</v>
      </c>
      <c r="K137" s="168"/>
      <c r="L137" s="168"/>
      <c r="M137" s="168"/>
      <c r="N137" s="2" t="s">
        <v>316</v>
      </c>
      <c r="O137" s="3"/>
      <c r="P137" s="133"/>
      <c r="Q137" s="1" t="s">
        <v>1076</v>
      </c>
    </row>
    <row r="138" spans="1:17" ht="57" outlineLevel="1" x14ac:dyDescent="0.25">
      <c r="A138" s="2" t="s">
        <v>103</v>
      </c>
      <c r="B138" s="53">
        <f>B137+1</f>
        <v>113</v>
      </c>
      <c r="C138" s="61">
        <v>2122</v>
      </c>
      <c r="D138" s="7" t="s">
        <v>289</v>
      </c>
      <c r="E138" s="42" t="s">
        <v>290</v>
      </c>
      <c r="F138" s="3"/>
      <c r="G138" s="2" t="s">
        <v>426</v>
      </c>
      <c r="H138" s="33" t="s">
        <v>91</v>
      </c>
      <c r="I138" s="16">
        <v>330000</v>
      </c>
      <c r="J138" s="169">
        <v>330000</v>
      </c>
      <c r="K138" s="168"/>
      <c r="L138" s="168"/>
      <c r="M138" s="168"/>
      <c r="N138" s="2" t="s">
        <v>316</v>
      </c>
      <c r="O138" s="3"/>
      <c r="P138" s="133"/>
      <c r="Q138" s="1" t="s">
        <v>1076</v>
      </c>
    </row>
    <row r="139" spans="1:17" ht="57" outlineLevel="1" x14ac:dyDescent="0.25">
      <c r="A139" s="2" t="s">
        <v>103</v>
      </c>
      <c r="B139" s="53">
        <f t="shared" si="5"/>
        <v>114</v>
      </c>
      <c r="C139" s="61">
        <v>2122</v>
      </c>
      <c r="D139" s="7" t="s">
        <v>291</v>
      </c>
      <c r="E139" s="42" t="s">
        <v>292</v>
      </c>
      <c r="F139" s="3"/>
      <c r="G139" s="2" t="s">
        <v>426</v>
      </c>
      <c r="H139" s="33" t="s">
        <v>91</v>
      </c>
      <c r="I139" s="16">
        <v>228000</v>
      </c>
      <c r="J139" s="169">
        <v>228000</v>
      </c>
      <c r="K139" s="168"/>
      <c r="L139" s="168"/>
      <c r="M139" s="168"/>
      <c r="N139" s="2" t="s">
        <v>316</v>
      </c>
      <c r="O139" s="3"/>
      <c r="P139" s="133"/>
      <c r="Q139" s="1" t="s">
        <v>1076</v>
      </c>
    </row>
    <row r="140" spans="1:17" ht="57" outlineLevel="1" x14ac:dyDescent="0.25">
      <c r="A140" s="2" t="s">
        <v>103</v>
      </c>
      <c r="B140" s="53">
        <f t="shared" si="5"/>
        <v>115</v>
      </c>
      <c r="C140" s="61">
        <v>2122</v>
      </c>
      <c r="D140" s="7" t="s">
        <v>551</v>
      </c>
      <c r="E140" s="42" t="s">
        <v>552</v>
      </c>
      <c r="F140" s="3"/>
      <c r="G140" s="2" t="s">
        <v>426</v>
      </c>
      <c r="H140" s="33" t="s">
        <v>95</v>
      </c>
      <c r="I140" s="16">
        <v>200000</v>
      </c>
      <c r="J140" s="169">
        <v>200000</v>
      </c>
      <c r="K140" s="168"/>
      <c r="L140" s="168"/>
      <c r="M140" s="168"/>
      <c r="N140" s="2" t="s">
        <v>316</v>
      </c>
      <c r="O140" s="3"/>
      <c r="P140" s="133"/>
      <c r="Q140" s="1" t="s">
        <v>1076</v>
      </c>
    </row>
    <row r="141" spans="1:17" ht="57" outlineLevel="1" x14ac:dyDescent="0.25">
      <c r="A141" s="2" t="s">
        <v>103</v>
      </c>
      <c r="B141" s="53">
        <f>B139+1</f>
        <v>115</v>
      </c>
      <c r="C141" s="61">
        <v>2122</v>
      </c>
      <c r="D141" s="7" t="s">
        <v>293</v>
      </c>
      <c r="E141" s="42" t="s">
        <v>294</v>
      </c>
      <c r="F141" s="3"/>
      <c r="G141" s="2" t="s">
        <v>426</v>
      </c>
      <c r="H141" s="33">
        <v>2022</v>
      </c>
      <c r="I141" s="16">
        <v>123500</v>
      </c>
      <c r="J141" s="169">
        <v>123500</v>
      </c>
      <c r="K141" s="168"/>
      <c r="L141" s="168"/>
      <c r="M141" s="168"/>
      <c r="N141" s="2" t="s">
        <v>316</v>
      </c>
      <c r="O141" s="3"/>
      <c r="P141" s="133"/>
      <c r="Q141" s="1" t="s">
        <v>1076</v>
      </c>
    </row>
    <row r="142" spans="1:17" ht="57" outlineLevel="1" x14ac:dyDescent="0.25">
      <c r="A142" s="2" t="s">
        <v>103</v>
      </c>
      <c r="B142" s="53">
        <f t="shared" si="5"/>
        <v>116</v>
      </c>
      <c r="C142" s="61">
        <v>2122</v>
      </c>
      <c r="D142" s="7" t="s">
        <v>295</v>
      </c>
      <c r="E142" s="42" t="s">
        <v>295</v>
      </c>
      <c r="F142" s="3"/>
      <c r="G142" s="2" t="s">
        <v>426</v>
      </c>
      <c r="H142" s="33" t="s">
        <v>95</v>
      </c>
      <c r="I142" s="16">
        <v>110000</v>
      </c>
      <c r="J142" s="169">
        <v>110000</v>
      </c>
      <c r="K142" s="168"/>
      <c r="L142" s="168"/>
      <c r="M142" s="168"/>
      <c r="N142" s="2" t="s">
        <v>316</v>
      </c>
      <c r="O142" s="3"/>
      <c r="P142" s="133"/>
      <c r="Q142" s="1" t="s">
        <v>1076</v>
      </c>
    </row>
    <row r="143" spans="1:17" ht="57" outlineLevel="1" x14ac:dyDescent="0.25">
      <c r="A143" s="2" t="s">
        <v>103</v>
      </c>
      <c r="B143" s="53">
        <f t="shared" si="5"/>
        <v>117</v>
      </c>
      <c r="C143" s="61">
        <v>2122</v>
      </c>
      <c r="D143" s="7" t="s">
        <v>553</v>
      </c>
      <c r="E143" s="42" t="s">
        <v>554</v>
      </c>
      <c r="F143" s="3"/>
      <c r="G143" s="2" t="s">
        <v>426</v>
      </c>
      <c r="H143" s="33" t="s">
        <v>555</v>
      </c>
      <c r="I143" s="16">
        <v>100000</v>
      </c>
      <c r="J143" s="169">
        <v>100000</v>
      </c>
      <c r="K143" s="168"/>
      <c r="L143" s="168"/>
      <c r="M143" s="168"/>
      <c r="N143" s="2" t="s">
        <v>316</v>
      </c>
      <c r="O143" s="3"/>
      <c r="P143" s="133"/>
      <c r="Q143" s="1" t="s">
        <v>1076</v>
      </c>
    </row>
    <row r="144" spans="1:17" ht="66" outlineLevel="1" x14ac:dyDescent="0.25">
      <c r="A144" s="2" t="s">
        <v>103</v>
      </c>
      <c r="B144" s="53">
        <f t="shared" si="5"/>
        <v>118</v>
      </c>
      <c r="C144" s="61">
        <v>2122</v>
      </c>
      <c r="D144" s="154" t="s">
        <v>1163</v>
      </c>
      <c r="E144" s="155" t="s">
        <v>1164</v>
      </c>
      <c r="F144" s="142"/>
      <c r="G144" s="2" t="s">
        <v>426</v>
      </c>
      <c r="H144" s="50" t="s">
        <v>555</v>
      </c>
      <c r="I144" s="16">
        <v>249367</v>
      </c>
      <c r="J144" s="168">
        <v>249367</v>
      </c>
      <c r="K144" s="168"/>
      <c r="L144" s="168"/>
      <c r="M144" s="168"/>
      <c r="N144" s="2" t="s">
        <v>316</v>
      </c>
      <c r="O144" s="3"/>
      <c r="P144" s="133"/>
      <c r="Q144" s="1" t="s">
        <v>1076</v>
      </c>
    </row>
    <row r="145" spans="1:17" ht="158.4" outlineLevel="1" x14ac:dyDescent="0.25">
      <c r="A145" s="2" t="s">
        <v>103</v>
      </c>
      <c r="B145" s="53">
        <f t="shared" si="5"/>
        <v>119</v>
      </c>
      <c r="C145" s="61">
        <v>2122</v>
      </c>
      <c r="D145" s="48" t="s">
        <v>1165</v>
      </c>
      <c r="E145" s="49" t="s">
        <v>1166</v>
      </c>
      <c r="F145" s="6"/>
      <c r="G145" s="2" t="s">
        <v>426</v>
      </c>
      <c r="H145" s="50" t="s">
        <v>555</v>
      </c>
      <c r="I145" s="16">
        <v>396740</v>
      </c>
      <c r="J145" s="169">
        <v>396740</v>
      </c>
      <c r="K145" s="168"/>
      <c r="L145" s="168"/>
      <c r="M145" s="168"/>
      <c r="N145" s="2" t="s">
        <v>316</v>
      </c>
      <c r="O145" s="3"/>
      <c r="P145" s="133"/>
      <c r="Q145" s="1" t="s">
        <v>1076</v>
      </c>
    </row>
    <row r="146" spans="1:17" ht="105.6" outlineLevel="1" x14ac:dyDescent="0.25">
      <c r="A146" s="143" t="s">
        <v>103</v>
      </c>
      <c r="B146" s="153" t="s">
        <v>1247</v>
      </c>
      <c r="C146" s="144">
        <v>2122</v>
      </c>
      <c r="D146" s="48" t="s">
        <v>1246</v>
      </c>
      <c r="E146" s="49" t="s">
        <v>1248</v>
      </c>
      <c r="F146" s="6"/>
      <c r="G146" s="2" t="s">
        <v>426</v>
      </c>
      <c r="H146" s="50">
        <v>2024</v>
      </c>
      <c r="I146" s="16">
        <v>284137</v>
      </c>
      <c r="J146" s="169">
        <v>284137</v>
      </c>
      <c r="K146" s="168"/>
      <c r="L146" s="168"/>
      <c r="M146" s="168"/>
      <c r="N146" s="2" t="s">
        <v>316</v>
      </c>
      <c r="O146" s="3"/>
      <c r="P146" s="133"/>
      <c r="Q146" s="1" t="s">
        <v>1076</v>
      </c>
    </row>
    <row r="147" spans="1:17" ht="57" outlineLevel="1" x14ac:dyDescent="0.25">
      <c r="A147" s="2" t="s">
        <v>103</v>
      </c>
      <c r="B147" s="53">
        <f>B145+1</f>
        <v>120</v>
      </c>
      <c r="C147" s="61">
        <v>2122</v>
      </c>
      <c r="D147" s="7" t="s">
        <v>557</v>
      </c>
      <c r="E147" s="42" t="s">
        <v>556</v>
      </c>
      <c r="F147" s="3"/>
      <c r="G147" s="2" t="s">
        <v>426</v>
      </c>
      <c r="H147" s="33" t="s">
        <v>555</v>
      </c>
      <c r="I147" s="16">
        <v>70000</v>
      </c>
      <c r="J147" s="169">
        <v>70000</v>
      </c>
      <c r="K147" s="168"/>
      <c r="L147" s="168"/>
      <c r="M147" s="168"/>
      <c r="N147" s="2" t="s">
        <v>316</v>
      </c>
      <c r="O147" s="3"/>
      <c r="P147" s="133"/>
      <c r="Q147" s="1" t="s">
        <v>1076</v>
      </c>
    </row>
    <row r="148" spans="1:17" ht="66" outlineLevel="1" x14ac:dyDescent="0.25">
      <c r="A148" s="2" t="s">
        <v>98</v>
      </c>
      <c r="B148" s="53">
        <f t="shared" si="5"/>
        <v>121</v>
      </c>
      <c r="C148" s="61">
        <v>2122</v>
      </c>
      <c r="D148" s="7" t="s">
        <v>655</v>
      </c>
      <c r="E148" s="42" t="s">
        <v>440</v>
      </c>
      <c r="F148" s="3"/>
      <c r="G148" s="2" t="s">
        <v>438</v>
      </c>
      <c r="H148" s="45">
        <v>2023</v>
      </c>
      <c r="I148" s="16">
        <v>75000</v>
      </c>
      <c r="J148" s="169">
        <v>75000</v>
      </c>
      <c r="K148" s="168"/>
      <c r="L148" s="168"/>
      <c r="M148" s="168"/>
      <c r="N148" s="2" t="s">
        <v>316</v>
      </c>
      <c r="O148" s="3"/>
      <c r="P148" s="133"/>
      <c r="Q148" s="1" t="s">
        <v>1076</v>
      </c>
    </row>
    <row r="149" spans="1:17" ht="99" customHeight="1" outlineLevel="1" x14ac:dyDescent="0.25">
      <c r="A149" s="2" t="s">
        <v>90</v>
      </c>
      <c r="B149" s="53">
        <f t="shared" si="5"/>
        <v>122</v>
      </c>
      <c r="C149" s="61">
        <v>2122</v>
      </c>
      <c r="D149" s="7" t="s">
        <v>444</v>
      </c>
      <c r="E149" s="42" t="s">
        <v>442</v>
      </c>
      <c r="F149" s="3"/>
      <c r="G149" s="2" t="s">
        <v>439</v>
      </c>
      <c r="H149" s="33" t="s">
        <v>91</v>
      </c>
      <c r="I149" s="47">
        <v>70000</v>
      </c>
      <c r="J149" s="175">
        <v>70000</v>
      </c>
      <c r="K149" s="168"/>
      <c r="L149" s="168"/>
      <c r="M149" s="168"/>
      <c r="N149" s="2" t="s">
        <v>316</v>
      </c>
      <c r="O149" s="3"/>
      <c r="P149" s="133"/>
      <c r="Q149" s="1" t="s">
        <v>1076</v>
      </c>
    </row>
    <row r="150" spans="1:17" ht="45.6" outlineLevel="1" x14ac:dyDescent="0.25">
      <c r="A150" s="2" t="s">
        <v>90</v>
      </c>
      <c r="B150" s="53">
        <f t="shared" si="5"/>
        <v>123</v>
      </c>
      <c r="C150" s="61">
        <v>2122</v>
      </c>
      <c r="D150" s="7" t="s">
        <v>441</v>
      </c>
      <c r="E150" s="42" t="s">
        <v>445</v>
      </c>
      <c r="F150" s="3"/>
      <c r="G150" s="2" t="s">
        <v>439</v>
      </c>
      <c r="H150" s="33" t="s">
        <v>388</v>
      </c>
      <c r="I150" s="47">
        <v>35000</v>
      </c>
      <c r="J150" s="169">
        <v>35000</v>
      </c>
      <c r="K150" s="168"/>
      <c r="L150" s="168"/>
      <c r="M150" s="168"/>
      <c r="N150" s="2" t="s">
        <v>316</v>
      </c>
      <c r="O150" s="3"/>
      <c r="P150" s="133"/>
      <c r="Q150" s="1" t="s">
        <v>1076</v>
      </c>
    </row>
    <row r="151" spans="1:17" ht="45.6" outlineLevel="1" x14ac:dyDescent="0.25">
      <c r="A151" s="2" t="s">
        <v>90</v>
      </c>
      <c r="B151" s="53">
        <f t="shared" si="5"/>
        <v>124</v>
      </c>
      <c r="C151" s="61">
        <v>2122</v>
      </c>
      <c r="D151" s="7" t="s">
        <v>1185</v>
      </c>
      <c r="E151" s="42" t="s">
        <v>1186</v>
      </c>
      <c r="F151" s="3"/>
      <c r="G151" s="2" t="s">
        <v>439</v>
      </c>
      <c r="H151" s="33">
        <v>2022</v>
      </c>
      <c r="I151" s="47">
        <v>782078</v>
      </c>
      <c r="J151" s="169">
        <v>782078</v>
      </c>
      <c r="K151" s="168"/>
      <c r="L151" s="168"/>
      <c r="M151" s="168"/>
      <c r="N151" s="2" t="s">
        <v>316</v>
      </c>
      <c r="O151" s="3"/>
      <c r="P151" s="133"/>
      <c r="Q151" s="1" t="s">
        <v>1076</v>
      </c>
    </row>
    <row r="152" spans="1:17" ht="45.6" outlineLevel="1" x14ac:dyDescent="0.25">
      <c r="A152" s="2" t="s">
        <v>90</v>
      </c>
      <c r="B152" s="53">
        <f t="shared" si="5"/>
        <v>125</v>
      </c>
      <c r="C152" s="61">
        <v>2122</v>
      </c>
      <c r="D152" s="7" t="s">
        <v>443</v>
      </c>
      <c r="E152" s="42" t="s">
        <v>446</v>
      </c>
      <c r="F152" s="3"/>
      <c r="G152" s="2" t="s">
        <v>439</v>
      </c>
      <c r="H152" s="33" t="s">
        <v>91</v>
      </c>
      <c r="I152" s="47">
        <v>20000</v>
      </c>
      <c r="J152" s="169">
        <v>20000</v>
      </c>
      <c r="K152" s="168"/>
      <c r="L152" s="168"/>
      <c r="M152" s="168"/>
      <c r="N152" s="2" t="s">
        <v>316</v>
      </c>
      <c r="O152" s="3"/>
      <c r="P152" s="133"/>
      <c r="Q152" s="1" t="s">
        <v>1076</v>
      </c>
    </row>
    <row r="153" spans="1:17" ht="81.75" customHeight="1" outlineLevel="1" x14ac:dyDescent="0.25">
      <c r="A153" s="2" t="s">
        <v>90</v>
      </c>
      <c r="B153" s="53">
        <f t="shared" si="5"/>
        <v>126</v>
      </c>
      <c r="C153" s="61">
        <v>2122</v>
      </c>
      <c r="D153" s="48" t="s">
        <v>1172</v>
      </c>
      <c r="E153" s="49" t="s">
        <v>1173</v>
      </c>
      <c r="F153" s="6"/>
      <c r="G153" s="2" t="s">
        <v>439</v>
      </c>
      <c r="H153" s="50" t="s">
        <v>555</v>
      </c>
      <c r="I153" s="47">
        <v>205000</v>
      </c>
      <c r="J153" s="175">
        <v>205000</v>
      </c>
      <c r="K153" s="168"/>
      <c r="L153" s="168"/>
      <c r="M153" s="168"/>
      <c r="N153" s="2" t="s">
        <v>316</v>
      </c>
      <c r="O153" s="3"/>
      <c r="P153" s="133"/>
      <c r="Q153" s="1" t="s">
        <v>1076</v>
      </c>
    </row>
    <row r="154" spans="1:17" ht="63.75" customHeight="1" outlineLevel="1" x14ac:dyDescent="0.25">
      <c r="A154" s="2" t="s">
        <v>90</v>
      </c>
      <c r="B154" s="53">
        <f t="shared" si="5"/>
        <v>127</v>
      </c>
      <c r="C154" s="61">
        <v>2122</v>
      </c>
      <c r="D154" s="48" t="s">
        <v>1168</v>
      </c>
      <c r="E154" s="49" t="s">
        <v>1167</v>
      </c>
      <c r="F154" s="6"/>
      <c r="G154" s="2" t="s">
        <v>439</v>
      </c>
      <c r="H154" s="50" t="s">
        <v>555</v>
      </c>
      <c r="I154" s="47" t="s">
        <v>1182</v>
      </c>
      <c r="J154" s="175" t="s">
        <v>1182</v>
      </c>
      <c r="K154" s="168"/>
      <c r="L154" s="168"/>
      <c r="M154" s="168"/>
      <c r="N154" s="2" t="s">
        <v>316</v>
      </c>
      <c r="O154" s="3"/>
      <c r="P154" s="133"/>
      <c r="Q154" s="1" t="s">
        <v>1076</v>
      </c>
    </row>
    <row r="155" spans="1:17" ht="63.75" customHeight="1" outlineLevel="1" x14ac:dyDescent="0.25">
      <c r="A155" s="2" t="s">
        <v>90</v>
      </c>
      <c r="B155" s="153" t="s">
        <v>1210</v>
      </c>
      <c r="C155" s="144">
        <v>2122</v>
      </c>
      <c r="D155" s="48" t="s">
        <v>1211</v>
      </c>
      <c r="E155" s="15" t="s">
        <v>1286</v>
      </c>
      <c r="F155" s="6"/>
      <c r="G155" s="2" t="s">
        <v>439</v>
      </c>
      <c r="H155" s="50">
        <v>2024</v>
      </c>
      <c r="I155" s="47">
        <v>110000</v>
      </c>
      <c r="J155" s="169">
        <v>110000</v>
      </c>
      <c r="K155" s="168"/>
      <c r="L155" s="168"/>
      <c r="M155" s="168"/>
      <c r="N155" s="2" t="s">
        <v>316</v>
      </c>
      <c r="O155" s="3"/>
      <c r="P155" s="133"/>
      <c r="Q155" s="1" t="s">
        <v>1076</v>
      </c>
    </row>
    <row r="156" spans="1:17" ht="63.75" customHeight="1" outlineLevel="1" x14ac:dyDescent="0.25">
      <c r="A156" s="2" t="s">
        <v>90</v>
      </c>
      <c r="B156" s="153" t="s">
        <v>1212</v>
      </c>
      <c r="C156" s="144">
        <v>2122</v>
      </c>
      <c r="D156" s="48" t="s">
        <v>1213</v>
      </c>
      <c r="E156" s="15" t="s">
        <v>1287</v>
      </c>
      <c r="F156" s="6"/>
      <c r="G156" s="2" t="s">
        <v>439</v>
      </c>
      <c r="H156" s="50" t="s">
        <v>182</v>
      </c>
      <c r="I156" s="47">
        <v>250000</v>
      </c>
      <c r="J156" s="169">
        <v>250000</v>
      </c>
      <c r="K156" s="168"/>
      <c r="L156" s="168"/>
      <c r="M156" s="168"/>
      <c r="N156" s="2" t="s">
        <v>316</v>
      </c>
      <c r="O156" s="3"/>
      <c r="P156" s="133"/>
      <c r="Q156" s="1" t="s">
        <v>1076</v>
      </c>
    </row>
    <row r="157" spans="1:17" ht="63.75" customHeight="1" outlineLevel="1" x14ac:dyDescent="0.25">
      <c r="A157" s="2" t="s">
        <v>90</v>
      </c>
      <c r="B157" s="153" t="s">
        <v>1214</v>
      </c>
      <c r="C157" s="144">
        <v>2122</v>
      </c>
      <c r="D157" s="48" t="s">
        <v>1215</v>
      </c>
      <c r="E157" s="15" t="s">
        <v>1288</v>
      </c>
      <c r="F157" s="6"/>
      <c r="G157" s="2" t="s">
        <v>439</v>
      </c>
      <c r="H157" s="50" t="s">
        <v>473</v>
      </c>
      <c r="I157" s="47">
        <v>90000</v>
      </c>
      <c r="J157" s="169">
        <v>90000</v>
      </c>
      <c r="K157" s="168"/>
      <c r="L157" s="168"/>
      <c r="M157" s="168"/>
      <c r="N157" s="2" t="s">
        <v>316</v>
      </c>
      <c r="O157" s="3"/>
      <c r="P157" s="133"/>
      <c r="Q157" s="1" t="s">
        <v>1076</v>
      </c>
    </row>
    <row r="158" spans="1:17" ht="78" customHeight="1" outlineLevel="1" x14ac:dyDescent="0.25">
      <c r="A158" s="2" t="s">
        <v>90</v>
      </c>
      <c r="B158" s="153" t="s">
        <v>1216</v>
      </c>
      <c r="C158" s="144">
        <v>2122</v>
      </c>
      <c r="D158" s="48" t="s">
        <v>1289</v>
      </c>
      <c r="E158" s="15" t="s">
        <v>1291</v>
      </c>
      <c r="F158" s="6"/>
      <c r="G158" s="2" t="s">
        <v>439</v>
      </c>
      <c r="H158" s="50">
        <v>2025</v>
      </c>
      <c r="I158" s="47">
        <v>200000</v>
      </c>
      <c r="J158" s="169">
        <v>200000</v>
      </c>
      <c r="K158" s="168"/>
      <c r="L158" s="168"/>
      <c r="M158" s="168"/>
      <c r="N158" s="2" t="s">
        <v>316</v>
      </c>
      <c r="O158" s="3"/>
      <c r="P158" s="133"/>
      <c r="Q158" s="1" t="s">
        <v>1076</v>
      </c>
    </row>
    <row r="159" spans="1:17" ht="54" customHeight="1" outlineLevel="1" x14ac:dyDescent="0.25">
      <c r="A159" s="2" t="s">
        <v>90</v>
      </c>
      <c r="B159" s="164" t="s">
        <v>1217</v>
      </c>
      <c r="C159" s="159">
        <v>2122</v>
      </c>
      <c r="D159" s="48" t="s">
        <v>1290</v>
      </c>
      <c r="E159" s="15" t="s">
        <v>1292</v>
      </c>
      <c r="F159" s="162"/>
      <c r="G159" s="2" t="s">
        <v>439</v>
      </c>
      <c r="H159" s="165">
        <v>2025</v>
      </c>
      <c r="I159" s="47">
        <v>800000</v>
      </c>
      <c r="J159" s="169">
        <v>800000</v>
      </c>
      <c r="K159" s="168"/>
      <c r="L159" s="168"/>
      <c r="M159" s="168"/>
      <c r="N159" s="2" t="s">
        <v>316</v>
      </c>
      <c r="O159" s="3"/>
      <c r="P159" s="133"/>
      <c r="Q159" s="1" t="s">
        <v>1076</v>
      </c>
    </row>
    <row r="160" spans="1:17" ht="63.75" customHeight="1" outlineLevel="1" x14ac:dyDescent="0.25">
      <c r="A160" s="2" t="s">
        <v>90</v>
      </c>
      <c r="B160" s="164" t="s">
        <v>1218</v>
      </c>
      <c r="C160" s="159">
        <v>2122</v>
      </c>
      <c r="D160" s="160" t="s">
        <v>1219</v>
      </c>
      <c r="E160" s="15" t="s">
        <v>1293</v>
      </c>
      <c r="F160" s="162"/>
      <c r="G160" s="2" t="s">
        <v>439</v>
      </c>
      <c r="H160" s="165" t="s">
        <v>1006</v>
      </c>
      <c r="I160" s="47">
        <v>95000</v>
      </c>
      <c r="J160" s="169">
        <v>95000</v>
      </c>
      <c r="K160" s="168"/>
      <c r="L160" s="168"/>
      <c r="M160" s="168"/>
      <c r="N160" s="2" t="s">
        <v>316</v>
      </c>
      <c r="O160" s="3"/>
      <c r="P160" s="133"/>
      <c r="Q160" s="1" t="s">
        <v>1076</v>
      </c>
    </row>
    <row r="161" spans="1:17" ht="52.5" customHeight="1" outlineLevel="1" x14ac:dyDescent="0.25">
      <c r="A161" s="2" t="s">
        <v>93</v>
      </c>
      <c r="B161" s="53">
        <f>B154+1</f>
        <v>128</v>
      </c>
      <c r="C161" s="61">
        <v>2122</v>
      </c>
      <c r="D161" s="7" t="s">
        <v>558</v>
      </c>
      <c r="E161" s="42" t="s">
        <v>559</v>
      </c>
      <c r="F161" s="3"/>
      <c r="G161" s="2" t="s">
        <v>435</v>
      </c>
      <c r="H161" s="33" t="s">
        <v>555</v>
      </c>
      <c r="I161" s="16">
        <v>50000</v>
      </c>
      <c r="J161" s="169">
        <v>50000</v>
      </c>
      <c r="K161" s="168"/>
      <c r="L161" s="168"/>
      <c r="M161" s="168"/>
      <c r="N161" s="2" t="s">
        <v>316</v>
      </c>
      <c r="O161" s="3"/>
      <c r="P161" s="133"/>
      <c r="Q161" s="1" t="s">
        <v>1076</v>
      </c>
    </row>
    <row r="162" spans="1:17" ht="45.6" outlineLevel="1" x14ac:dyDescent="0.25">
      <c r="A162" s="2" t="s">
        <v>93</v>
      </c>
      <c r="B162" s="53">
        <f t="shared" si="5"/>
        <v>129</v>
      </c>
      <c r="C162" s="61">
        <v>2122</v>
      </c>
      <c r="D162" s="7" t="s">
        <v>560</v>
      </c>
      <c r="E162" s="42" t="s">
        <v>561</v>
      </c>
      <c r="F162" s="3"/>
      <c r="G162" s="2" t="s">
        <v>435</v>
      </c>
      <c r="H162" s="33" t="s">
        <v>555</v>
      </c>
      <c r="I162" s="16">
        <v>470200</v>
      </c>
      <c r="J162" s="169">
        <v>70000</v>
      </c>
      <c r="K162" s="168"/>
      <c r="L162" s="168"/>
      <c r="M162" s="168"/>
      <c r="N162" s="2" t="s">
        <v>316</v>
      </c>
      <c r="O162" s="3"/>
      <c r="P162" s="133"/>
      <c r="Q162" s="1" t="s">
        <v>1076</v>
      </c>
    </row>
    <row r="163" spans="1:17" ht="66" outlineLevel="1" x14ac:dyDescent="0.25">
      <c r="A163" s="2" t="s">
        <v>96</v>
      </c>
      <c r="B163" s="53">
        <f t="shared" si="5"/>
        <v>130</v>
      </c>
      <c r="C163" s="61">
        <v>2122</v>
      </c>
      <c r="D163" s="7" t="s">
        <v>578</v>
      </c>
      <c r="E163" s="42" t="s">
        <v>1162</v>
      </c>
      <c r="F163" s="3"/>
      <c r="G163" s="2" t="s">
        <v>562</v>
      </c>
      <c r="H163" s="33" t="s">
        <v>336</v>
      </c>
      <c r="I163" s="16">
        <v>200000</v>
      </c>
      <c r="J163" s="169">
        <v>200000</v>
      </c>
      <c r="K163" s="168"/>
      <c r="L163" s="168"/>
      <c r="M163" s="168"/>
      <c r="N163" s="2" t="s">
        <v>316</v>
      </c>
      <c r="O163" s="3"/>
      <c r="P163" s="133"/>
      <c r="Q163" s="1" t="s">
        <v>1076</v>
      </c>
    </row>
    <row r="164" spans="1:17" ht="57" outlineLevel="1" x14ac:dyDescent="0.25">
      <c r="A164" s="2" t="s">
        <v>96</v>
      </c>
      <c r="B164" s="53" t="s">
        <v>1226</v>
      </c>
      <c r="C164" s="61">
        <v>2122</v>
      </c>
      <c r="D164" s="7" t="s">
        <v>580</v>
      </c>
      <c r="E164" s="42" t="s">
        <v>581</v>
      </c>
      <c r="F164" s="3"/>
      <c r="G164" s="2" t="s">
        <v>562</v>
      </c>
      <c r="H164" s="33" t="s">
        <v>336</v>
      </c>
      <c r="I164" s="16">
        <v>70000</v>
      </c>
      <c r="J164" s="169">
        <v>70000</v>
      </c>
      <c r="K164" s="168"/>
      <c r="L164" s="168"/>
      <c r="M164" s="168"/>
      <c r="N164" s="2" t="s">
        <v>316</v>
      </c>
      <c r="O164" s="3"/>
      <c r="P164" s="133"/>
      <c r="Q164" s="1" t="s">
        <v>1076</v>
      </c>
    </row>
    <row r="165" spans="1:17" ht="75.75" customHeight="1" outlineLevel="1" x14ac:dyDescent="0.25">
      <c r="A165" s="2" t="s">
        <v>96</v>
      </c>
      <c r="B165" s="164" t="s">
        <v>1227</v>
      </c>
      <c r="C165" s="159"/>
      <c r="D165" s="160" t="s">
        <v>1316</v>
      </c>
      <c r="E165" s="15" t="s">
        <v>1317</v>
      </c>
      <c r="F165" s="162"/>
      <c r="G165" s="2" t="s">
        <v>562</v>
      </c>
      <c r="H165" s="165" t="s">
        <v>1224</v>
      </c>
      <c r="I165" s="16">
        <v>200000</v>
      </c>
      <c r="J165" s="169">
        <v>200000</v>
      </c>
      <c r="K165" s="168"/>
      <c r="L165" s="168"/>
      <c r="M165" s="168"/>
      <c r="N165" s="2" t="s">
        <v>316</v>
      </c>
      <c r="O165" s="3"/>
      <c r="P165" s="133"/>
      <c r="Q165" s="1" t="s">
        <v>1076</v>
      </c>
    </row>
    <row r="166" spans="1:17" ht="66" customHeight="1" outlineLevel="1" x14ac:dyDescent="0.25">
      <c r="A166" s="2" t="s">
        <v>96</v>
      </c>
      <c r="B166" s="164" t="s">
        <v>1228</v>
      </c>
      <c r="C166" s="159"/>
      <c r="D166" s="160" t="s">
        <v>1225</v>
      </c>
      <c r="E166" s="15" t="s">
        <v>1299</v>
      </c>
      <c r="F166" s="162"/>
      <c r="G166" s="2" t="s">
        <v>562</v>
      </c>
      <c r="H166" s="165" t="s">
        <v>473</v>
      </c>
      <c r="I166" s="16">
        <v>408000</v>
      </c>
      <c r="J166" s="169">
        <v>408000</v>
      </c>
      <c r="K166" s="168"/>
      <c r="L166" s="168"/>
      <c r="M166" s="168"/>
      <c r="N166" s="2" t="s">
        <v>316</v>
      </c>
      <c r="O166" s="3"/>
      <c r="P166" s="133"/>
      <c r="Q166" s="1" t="s">
        <v>1076</v>
      </c>
    </row>
    <row r="167" spans="1:17" ht="81.599999999999994" customHeight="1" outlineLevel="1" x14ac:dyDescent="0.25">
      <c r="A167" s="2" t="s">
        <v>656</v>
      </c>
      <c r="B167" s="53">
        <f>B163+1</f>
        <v>131</v>
      </c>
      <c r="C167" s="61">
        <v>2122</v>
      </c>
      <c r="D167" s="7" t="s">
        <v>703</v>
      </c>
      <c r="E167" s="42" t="s">
        <v>702</v>
      </c>
      <c r="F167" s="3"/>
      <c r="G167" s="2" t="s">
        <v>220</v>
      </c>
      <c r="H167" s="33" t="s">
        <v>182</v>
      </c>
      <c r="I167" s="16">
        <v>1300000</v>
      </c>
      <c r="J167" s="169">
        <v>1300000</v>
      </c>
      <c r="K167" s="168"/>
      <c r="L167" s="168"/>
      <c r="M167" s="168"/>
      <c r="N167" s="2" t="s">
        <v>316</v>
      </c>
      <c r="O167" s="3"/>
      <c r="P167" s="133"/>
      <c r="Q167" s="1" t="s">
        <v>1076</v>
      </c>
    </row>
    <row r="168" spans="1:17" ht="63" customHeight="1" outlineLevel="1" x14ac:dyDescent="0.25">
      <c r="A168" s="2" t="s">
        <v>100</v>
      </c>
      <c r="B168" s="166">
        <f>B167+1</f>
        <v>132</v>
      </c>
      <c r="C168" s="61">
        <v>2122</v>
      </c>
      <c r="D168" s="7" t="s">
        <v>982</v>
      </c>
      <c r="E168" s="42" t="s">
        <v>22</v>
      </c>
      <c r="F168" s="3"/>
      <c r="G168" s="2" t="s">
        <v>434</v>
      </c>
      <c r="H168" s="33" t="s">
        <v>1253</v>
      </c>
      <c r="I168" s="16">
        <v>1000000</v>
      </c>
      <c r="J168" s="169">
        <f>Table3[[#This Row],[Summa KOPĀ indikatīvi, EUR]]-Table3[[#This Row],[ES fondi, EUR]]</f>
        <v>150000</v>
      </c>
      <c r="K168" s="168"/>
      <c r="L168" s="168"/>
      <c r="M168" s="168">
        <f>Table3[[#This Row],[Summa KOPĀ indikatīvi, EUR]]*0.85</f>
        <v>850000</v>
      </c>
      <c r="N168" s="2" t="s">
        <v>212</v>
      </c>
      <c r="O168" s="3" t="s">
        <v>21</v>
      </c>
      <c r="P168" s="133" t="s">
        <v>32</v>
      </c>
      <c r="Q168" s="1" t="s">
        <v>1076</v>
      </c>
    </row>
    <row r="169" spans="1:17" ht="68.099999999999994" customHeight="1" outlineLevel="1" x14ac:dyDescent="0.25">
      <c r="A169" s="2" t="s">
        <v>108</v>
      </c>
      <c r="B169" s="53">
        <f>B168+1</f>
        <v>133</v>
      </c>
      <c r="C169" s="61">
        <v>2122</v>
      </c>
      <c r="D169" s="7" t="s">
        <v>569</v>
      </c>
      <c r="E169" s="42" t="s">
        <v>569</v>
      </c>
      <c r="F169" s="3"/>
      <c r="G169" s="2" t="s">
        <v>428</v>
      </c>
      <c r="H169" s="33" t="s">
        <v>555</v>
      </c>
      <c r="I169" s="16">
        <v>1000000</v>
      </c>
      <c r="J169" s="169">
        <f>Table3[[#This Row],[Summa KOPĀ indikatīvi, EUR]]-Table3[[#This Row],[ES fondi, EUR]]</f>
        <v>300000</v>
      </c>
      <c r="K169" s="168"/>
      <c r="L169" s="168"/>
      <c r="M169" s="168">
        <f>Table3[[#This Row],[Summa KOPĀ indikatīvi, EUR]]*0.7</f>
        <v>700000</v>
      </c>
      <c r="N169" s="2" t="s">
        <v>657</v>
      </c>
      <c r="O169" s="3" t="s">
        <v>658</v>
      </c>
      <c r="P169" s="133"/>
      <c r="Q169" s="1" t="s">
        <v>1076</v>
      </c>
    </row>
    <row r="170" spans="1:17" ht="71.400000000000006" customHeight="1" outlineLevel="1" x14ac:dyDescent="0.25">
      <c r="A170" s="2" t="s">
        <v>108</v>
      </c>
      <c r="B170" s="53">
        <f>B169+1</f>
        <v>134</v>
      </c>
      <c r="C170" s="61">
        <v>2122</v>
      </c>
      <c r="D170" s="7" t="s">
        <v>570</v>
      </c>
      <c r="E170" s="42" t="s">
        <v>570</v>
      </c>
      <c r="F170" s="3"/>
      <c r="G170" s="2" t="s">
        <v>428</v>
      </c>
      <c r="H170" s="33" t="s">
        <v>555</v>
      </c>
      <c r="I170" s="16">
        <v>500000</v>
      </c>
      <c r="J170" s="169">
        <f>Table3[[#This Row],[Summa KOPĀ indikatīvi, EUR]]-Table3[[#This Row],[ES fondi, EUR]]</f>
        <v>150000</v>
      </c>
      <c r="K170" s="168"/>
      <c r="L170" s="168"/>
      <c r="M170" s="168">
        <f>Table3[[#This Row],[Summa KOPĀ indikatīvi, EUR]]*0.7</f>
        <v>350000</v>
      </c>
      <c r="N170" s="2" t="s">
        <v>657</v>
      </c>
      <c r="O170" s="3" t="s">
        <v>658</v>
      </c>
      <c r="P170" s="133"/>
      <c r="Q170" s="1" t="s">
        <v>1076</v>
      </c>
    </row>
    <row r="171" spans="1:17" ht="110.4" customHeight="1" outlineLevel="1" x14ac:dyDescent="0.25">
      <c r="A171" s="2" t="s">
        <v>108</v>
      </c>
      <c r="B171" s="53">
        <f>B170+1</f>
        <v>135</v>
      </c>
      <c r="C171" s="61">
        <v>2123</v>
      </c>
      <c r="D171" s="7" t="s">
        <v>1011</v>
      </c>
      <c r="E171" s="42" t="s">
        <v>1012</v>
      </c>
      <c r="F171" s="3"/>
      <c r="G171" s="2" t="s">
        <v>1013</v>
      </c>
      <c r="H171" s="33" t="s">
        <v>97</v>
      </c>
      <c r="I171" s="16">
        <v>181456</v>
      </c>
      <c r="J171" s="169">
        <v>36291</v>
      </c>
      <c r="K171" s="168"/>
      <c r="L171" s="168"/>
      <c r="M171" s="168">
        <v>145165</v>
      </c>
      <c r="N171" s="2" t="s">
        <v>143</v>
      </c>
      <c r="O171" s="3"/>
      <c r="P171" s="133"/>
      <c r="Q171" s="1" t="s">
        <v>1076</v>
      </c>
    </row>
    <row r="172" spans="1:17" ht="67.5" customHeight="1" outlineLevel="1" x14ac:dyDescent="0.25">
      <c r="A172" s="2" t="s">
        <v>108</v>
      </c>
      <c r="B172" s="53">
        <f>B171+1</f>
        <v>136</v>
      </c>
      <c r="C172" s="61">
        <v>2123</v>
      </c>
      <c r="D172" s="7" t="s">
        <v>222</v>
      </c>
      <c r="E172" s="42" t="s">
        <v>24</v>
      </c>
      <c r="F172" s="3"/>
      <c r="G172" s="2" t="s">
        <v>390</v>
      </c>
      <c r="H172" s="33" t="s">
        <v>95</v>
      </c>
      <c r="I172" s="16">
        <v>200000</v>
      </c>
      <c r="J172" s="169">
        <f>Table3[[#This Row],[Summa KOPĀ indikatīvi, EUR]]-Table3[[#This Row],[ES fondi, EUR]]</f>
        <v>30000</v>
      </c>
      <c r="K172" s="168"/>
      <c r="L172" s="168"/>
      <c r="M172" s="168">
        <f>Table3[[#This Row],[Summa KOPĀ indikatīvi, EUR]]*0.85</f>
        <v>170000</v>
      </c>
      <c r="N172" s="2" t="s">
        <v>223</v>
      </c>
      <c r="O172" s="3" t="s">
        <v>23</v>
      </c>
      <c r="P172" s="133" t="s">
        <v>33</v>
      </c>
      <c r="Q172" s="1" t="s">
        <v>1076</v>
      </c>
    </row>
    <row r="173" spans="1:17" ht="67.5" customHeight="1" outlineLevel="1" x14ac:dyDescent="0.25">
      <c r="A173" s="143" t="s">
        <v>108</v>
      </c>
      <c r="B173" s="153" t="s">
        <v>1311</v>
      </c>
      <c r="C173" s="144">
        <v>2123</v>
      </c>
      <c r="D173" s="48" t="s">
        <v>1312</v>
      </c>
      <c r="E173" s="49" t="s">
        <v>1325</v>
      </c>
      <c r="F173" s="6"/>
      <c r="G173" s="143" t="s">
        <v>316</v>
      </c>
      <c r="H173" s="50" t="s">
        <v>182</v>
      </c>
      <c r="I173" s="330">
        <v>400000</v>
      </c>
      <c r="J173" s="331">
        <f>Table3[[#This Row],[Summa KOPĀ indikatīvi, EUR]]*0.15</f>
        <v>60000</v>
      </c>
      <c r="K173" s="168"/>
      <c r="L173" s="168"/>
      <c r="M173" s="325">
        <f>Table3[[#This Row],[Summa KOPĀ indikatīvi, EUR]]-Table3[[#This Row],[t.sk. PAŠV., EUR]]</f>
        <v>340000</v>
      </c>
      <c r="N173" s="143" t="s">
        <v>1314</v>
      </c>
      <c r="O173" s="6"/>
      <c r="P173" s="6"/>
      <c r="Q173" s="1" t="s">
        <v>1076</v>
      </c>
    </row>
    <row r="174" spans="1:17" ht="201" customHeight="1" outlineLevel="1" x14ac:dyDescent="0.25">
      <c r="A174" s="2" t="s">
        <v>108</v>
      </c>
      <c r="B174" s="53">
        <f>B172+1</f>
        <v>137</v>
      </c>
      <c r="C174" s="61">
        <v>2123</v>
      </c>
      <c r="D174" s="7" t="s">
        <v>64</v>
      </c>
      <c r="E174" s="46" t="s">
        <v>199</v>
      </c>
      <c r="F174" s="3"/>
      <c r="G174" s="2" t="s">
        <v>200</v>
      </c>
      <c r="H174" s="33" t="s">
        <v>95</v>
      </c>
      <c r="I174" s="16">
        <v>300000</v>
      </c>
      <c r="J174" s="169">
        <v>45000</v>
      </c>
      <c r="K174" s="168"/>
      <c r="L174" s="168"/>
      <c r="M174" s="168">
        <v>255000</v>
      </c>
      <c r="N174" s="2" t="s">
        <v>201</v>
      </c>
      <c r="O174" s="3" t="s">
        <v>197</v>
      </c>
      <c r="P174" s="133" t="s">
        <v>19</v>
      </c>
      <c r="Q174" s="1" t="s">
        <v>1076</v>
      </c>
    </row>
    <row r="175" spans="1:17" ht="286.5" customHeight="1" outlineLevel="1" x14ac:dyDescent="0.25">
      <c r="A175" s="2" t="s">
        <v>108</v>
      </c>
      <c r="B175" s="53">
        <f t="shared" ref="B175:B176" si="7">B174+1</f>
        <v>138</v>
      </c>
      <c r="C175" s="61">
        <v>2131</v>
      </c>
      <c r="D175" s="7" t="s">
        <v>65</v>
      </c>
      <c r="E175" s="46" t="s">
        <v>983</v>
      </c>
      <c r="F175" s="3"/>
      <c r="G175" s="2" t="s">
        <v>204</v>
      </c>
      <c r="H175" s="33" t="s">
        <v>88</v>
      </c>
      <c r="I175" s="16">
        <v>80000</v>
      </c>
      <c r="J175" s="169">
        <v>80000</v>
      </c>
      <c r="K175" s="168"/>
      <c r="L175" s="168"/>
      <c r="M175" s="168"/>
      <c r="N175" s="2" t="s">
        <v>83</v>
      </c>
      <c r="O175" s="3"/>
      <c r="P175" s="133"/>
      <c r="Q175" s="1" t="s">
        <v>1076</v>
      </c>
    </row>
    <row r="176" spans="1:17" ht="57" outlineLevel="1" x14ac:dyDescent="0.25">
      <c r="A176" s="2" t="s">
        <v>100</v>
      </c>
      <c r="B176" s="53">
        <f t="shared" si="7"/>
        <v>139</v>
      </c>
      <c r="C176" s="61">
        <v>2131</v>
      </c>
      <c r="D176" s="7" t="s">
        <v>984</v>
      </c>
      <c r="E176" s="42" t="s">
        <v>579</v>
      </c>
      <c r="F176" s="3"/>
      <c r="G176" s="2" t="s">
        <v>220</v>
      </c>
      <c r="H176" s="33" t="s">
        <v>182</v>
      </c>
      <c r="I176" s="16">
        <v>180000</v>
      </c>
      <c r="J176" s="169">
        <v>27000</v>
      </c>
      <c r="K176" s="168"/>
      <c r="L176" s="168"/>
      <c r="M176" s="168">
        <v>153000</v>
      </c>
      <c r="N176" s="2" t="s">
        <v>203</v>
      </c>
      <c r="O176" s="3" t="s">
        <v>197</v>
      </c>
      <c r="P176" s="133" t="s">
        <v>19</v>
      </c>
      <c r="Q176" s="1" t="s">
        <v>1076</v>
      </c>
    </row>
    <row r="177" spans="1:17" ht="118.5" customHeight="1" outlineLevel="1" x14ac:dyDescent="0.25">
      <c r="A177" s="2" t="s">
        <v>93</v>
      </c>
      <c r="B177" s="78">
        <f>B176+1</f>
        <v>140</v>
      </c>
      <c r="C177" s="61">
        <v>2131</v>
      </c>
      <c r="D177" s="79" t="s">
        <v>698</v>
      </c>
      <c r="E177" s="1" t="s">
        <v>1161</v>
      </c>
      <c r="F177" s="80"/>
      <c r="G177" s="2" t="s">
        <v>435</v>
      </c>
      <c r="H177" s="33">
        <v>2023</v>
      </c>
      <c r="I177" s="16">
        <v>205750</v>
      </c>
      <c r="J177" s="169">
        <v>205750</v>
      </c>
      <c r="K177" s="168"/>
      <c r="L177" s="168"/>
      <c r="M177" s="168"/>
      <c r="N177" s="2" t="s">
        <v>83</v>
      </c>
      <c r="O177" s="80"/>
      <c r="P177" s="137"/>
      <c r="Q177" s="1" t="s">
        <v>1076</v>
      </c>
    </row>
    <row r="178" spans="1:17" ht="78.75" customHeight="1" outlineLevel="1" x14ac:dyDescent="0.25">
      <c r="A178" s="2" t="s">
        <v>93</v>
      </c>
      <c r="B178" s="164" t="s">
        <v>1206</v>
      </c>
      <c r="C178" s="159">
        <v>2131</v>
      </c>
      <c r="D178" s="160" t="s">
        <v>1207</v>
      </c>
      <c r="E178" s="161" t="s">
        <v>1208</v>
      </c>
      <c r="F178" s="162"/>
      <c r="G178" s="2" t="s">
        <v>435</v>
      </c>
      <c r="H178" s="165" t="s">
        <v>1209</v>
      </c>
      <c r="I178" s="16">
        <v>150000</v>
      </c>
      <c r="J178" s="168">
        <v>150000</v>
      </c>
      <c r="K178" s="168"/>
      <c r="L178" s="168"/>
      <c r="M178" s="168"/>
      <c r="N178" s="2" t="s">
        <v>83</v>
      </c>
      <c r="O178" s="80"/>
      <c r="P178" s="137"/>
      <c r="Q178" s="1" t="s">
        <v>1076</v>
      </c>
    </row>
    <row r="179" spans="1:17" ht="66" customHeight="1" outlineLevel="1" x14ac:dyDescent="0.25">
      <c r="A179" s="2" t="s">
        <v>84</v>
      </c>
      <c r="B179" s="53">
        <f>B177+1</f>
        <v>141</v>
      </c>
      <c r="C179" s="61">
        <v>2131</v>
      </c>
      <c r="D179" s="7" t="s">
        <v>985</v>
      </c>
      <c r="E179" s="42" t="s">
        <v>296</v>
      </c>
      <c r="F179" s="3"/>
      <c r="G179" s="2" t="s">
        <v>428</v>
      </c>
      <c r="H179" s="33" t="s">
        <v>182</v>
      </c>
      <c r="I179" s="16">
        <v>254100</v>
      </c>
      <c r="J179" s="169">
        <v>38015</v>
      </c>
      <c r="K179" s="168"/>
      <c r="L179" s="168"/>
      <c r="M179" s="168">
        <v>215985</v>
      </c>
      <c r="N179" s="2" t="s">
        <v>203</v>
      </c>
      <c r="O179" s="3" t="s">
        <v>197</v>
      </c>
      <c r="P179" s="133"/>
      <c r="Q179" s="1" t="s">
        <v>1076</v>
      </c>
    </row>
    <row r="180" spans="1:17" ht="87" customHeight="1" outlineLevel="1" x14ac:dyDescent="0.25">
      <c r="A180" s="2" t="s">
        <v>168</v>
      </c>
      <c r="B180" s="53">
        <f t="shared" ref="B180:B183" si="8">B179+1</f>
        <v>142</v>
      </c>
      <c r="C180" s="61">
        <v>2131</v>
      </c>
      <c r="D180" s="7" t="s">
        <v>297</v>
      </c>
      <c r="E180" s="42" t="s">
        <v>659</v>
      </c>
      <c r="F180" s="3"/>
      <c r="G180" s="2" t="s">
        <v>433</v>
      </c>
      <c r="H180" s="33" t="s">
        <v>374</v>
      </c>
      <c r="I180" s="16">
        <v>85000</v>
      </c>
      <c r="J180" s="169">
        <v>85000</v>
      </c>
      <c r="K180" s="168"/>
      <c r="L180" s="168"/>
      <c r="M180" s="168"/>
      <c r="N180" s="2"/>
      <c r="O180" s="3"/>
      <c r="P180" s="133"/>
      <c r="Q180" s="1" t="s">
        <v>1076</v>
      </c>
    </row>
    <row r="181" spans="1:17" ht="78.75" customHeight="1" outlineLevel="1" x14ac:dyDescent="0.25">
      <c r="A181" s="143" t="s">
        <v>96</v>
      </c>
      <c r="B181" s="153" t="s">
        <v>1266</v>
      </c>
      <c r="C181" s="144">
        <v>2131</v>
      </c>
      <c r="D181" s="48" t="s">
        <v>1318</v>
      </c>
      <c r="E181" s="49" t="s">
        <v>1319</v>
      </c>
      <c r="F181" s="6"/>
      <c r="G181" s="2" t="s">
        <v>562</v>
      </c>
      <c r="H181" s="50" t="s">
        <v>1224</v>
      </c>
      <c r="I181" s="16">
        <v>112000</v>
      </c>
      <c r="J181" s="169">
        <v>112000</v>
      </c>
      <c r="K181" s="168"/>
      <c r="L181" s="168"/>
      <c r="M181" s="168"/>
      <c r="N181" s="143"/>
      <c r="O181" s="6"/>
      <c r="P181" s="6"/>
      <c r="Q181" s="1" t="s">
        <v>1076</v>
      </c>
    </row>
    <row r="182" spans="1:17" ht="207.75" customHeight="1" outlineLevel="1" x14ac:dyDescent="0.25">
      <c r="A182" s="2" t="s">
        <v>226</v>
      </c>
      <c r="B182" s="53">
        <f>B180+1</f>
        <v>143</v>
      </c>
      <c r="C182" s="61">
        <v>2132</v>
      </c>
      <c r="D182" s="7" t="s">
        <v>1183</v>
      </c>
      <c r="E182" s="42" t="s">
        <v>1178</v>
      </c>
      <c r="F182" s="3" t="s">
        <v>229</v>
      </c>
      <c r="G182" s="2" t="s">
        <v>228</v>
      </c>
      <c r="H182" s="33" t="s">
        <v>95</v>
      </c>
      <c r="I182" s="16">
        <v>100000</v>
      </c>
      <c r="J182" s="169">
        <f>Table3[[#This Row],[Summa KOPĀ indikatīvi, EUR]]-Table3[[#This Row],[ES fondi, EUR]]</f>
        <v>15000</v>
      </c>
      <c r="K182" s="168"/>
      <c r="L182" s="168"/>
      <c r="M182" s="168">
        <f>Table3[[#This Row],[Summa KOPĀ indikatīvi, EUR]]*0.85</f>
        <v>85000</v>
      </c>
      <c r="N182" s="2" t="s">
        <v>1177</v>
      </c>
      <c r="O182" s="3" t="s">
        <v>25</v>
      </c>
      <c r="P182" s="133" t="s">
        <v>32</v>
      </c>
      <c r="Q182" s="1" t="s">
        <v>1076</v>
      </c>
    </row>
    <row r="183" spans="1:17" ht="179.25" customHeight="1" outlineLevel="1" x14ac:dyDescent="0.25">
      <c r="A183" s="2" t="s">
        <v>93</v>
      </c>
      <c r="B183" s="53">
        <f t="shared" si="8"/>
        <v>144</v>
      </c>
      <c r="C183" s="61">
        <v>2132</v>
      </c>
      <c r="D183" s="7" t="s">
        <v>230</v>
      </c>
      <c r="E183" s="1" t="s">
        <v>227</v>
      </c>
      <c r="F183" s="3"/>
      <c r="G183" s="2" t="s">
        <v>225</v>
      </c>
      <c r="H183" s="1" t="s">
        <v>336</v>
      </c>
      <c r="I183" s="16">
        <v>70000</v>
      </c>
      <c r="J183" s="168">
        <f>Table3[[#This Row],[Summa KOPĀ indikatīvi, EUR]]-Table3[[#This Row],[ES fondi, EUR]]</f>
        <v>10500</v>
      </c>
      <c r="K183" s="168"/>
      <c r="L183" s="168"/>
      <c r="M183" s="168">
        <f>Table3[[#This Row],[Summa KOPĀ indikatīvi, EUR]]*0.85</f>
        <v>59500</v>
      </c>
      <c r="N183" s="2" t="s">
        <v>224</v>
      </c>
      <c r="O183" s="9" t="s">
        <v>25</v>
      </c>
      <c r="P183" s="134" t="s">
        <v>32</v>
      </c>
      <c r="Q183" s="1" t="s">
        <v>1076</v>
      </c>
    </row>
    <row r="184" spans="1:17" x14ac:dyDescent="0.25">
      <c r="A184" s="222" t="s">
        <v>477</v>
      </c>
      <c r="B184" s="223"/>
      <c r="C184" s="224"/>
      <c r="D184" s="225"/>
      <c r="E184" s="226"/>
      <c r="F184" s="226"/>
      <c r="G184" s="227"/>
      <c r="H184" s="226"/>
      <c r="I184" s="228"/>
      <c r="J184" s="229"/>
      <c r="K184" s="229"/>
      <c r="L184" s="229"/>
      <c r="M184" s="229"/>
      <c r="N184" s="227"/>
      <c r="O184" s="227"/>
      <c r="P184" s="227"/>
      <c r="Q184" s="227"/>
    </row>
    <row r="185" spans="1:17" ht="107.25" customHeight="1" outlineLevel="1" x14ac:dyDescent="0.25">
      <c r="A185" s="12" t="s">
        <v>84</v>
      </c>
      <c r="B185" s="54">
        <f>B183+1</f>
        <v>145</v>
      </c>
      <c r="C185" s="68">
        <v>22111</v>
      </c>
      <c r="D185" s="37" t="s">
        <v>1077</v>
      </c>
      <c r="E185" s="41" t="s">
        <v>135</v>
      </c>
      <c r="F185" s="13"/>
      <c r="G185" s="12" t="s">
        <v>712</v>
      </c>
      <c r="H185" s="38" t="s">
        <v>88</v>
      </c>
      <c r="I185" s="39">
        <v>500000</v>
      </c>
      <c r="J185" s="181"/>
      <c r="K185" s="177"/>
      <c r="L185" s="177">
        <f>Table3[[#This Row],[Summa KOPĀ indikatīvi, EUR]]-Table3[[#This Row],[ES fondi, EUR]]</f>
        <v>75000</v>
      </c>
      <c r="M185" s="177">
        <f>Table3[[#This Row],[Summa KOPĀ indikatīvi, EUR]]*0.85</f>
        <v>425000</v>
      </c>
      <c r="N185" s="12" t="s">
        <v>111</v>
      </c>
      <c r="O185" s="13" t="s">
        <v>134</v>
      </c>
      <c r="P185" s="135" t="s">
        <v>33</v>
      </c>
      <c r="Q185" s="253" t="s">
        <v>1081</v>
      </c>
    </row>
    <row r="186" spans="1:17" ht="93.75" customHeight="1" outlineLevel="1" x14ac:dyDescent="0.25">
      <c r="A186" s="2" t="s">
        <v>84</v>
      </c>
      <c r="B186" s="53">
        <f>B185+1</f>
        <v>146</v>
      </c>
      <c r="C186" s="68">
        <v>22111</v>
      </c>
      <c r="D186" s="7" t="s">
        <v>1078</v>
      </c>
      <c r="E186" s="42" t="s">
        <v>1014</v>
      </c>
      <c r="F186" s="3"/>
      <c r="G186" s="2" t="s">
        <v>712</v>
      </c>
      <c r="H186" s="33" t="s">
        <v>88</v>
      </c>
      <c r="I186" s="16">
        <v>250000</v>
      </c>
      <c r="J186" s="169"/>
      <c r="K186" s="168"/>
      <c r="L186" s="175" t="s">
        <v>461</v>
      </c>
      <c r="M186" s="175" t="s">
        <v>461</v>
      </c>
      <c r="N186" s="2" t="s">
        <v>142</v>
      </c>
      <c r="O186" s="3" t="s">
        <v>41</v>
      </c>
      <c r="P186" s="133" t="s">
        <v>11</v>
      </c>
      <c r="Q186" s="253" t="s">
        <v>1081</v>
      </c>
    </row>
    <row r="187" spans="1:17" ht="278.25" customHeight="1" outlineLevel="1" x14ac:dyDescent="0.25">
      <c r="A187" s="2" t="s">
        <v>84</v>
      </c>
      <c r="B187" s="53">
        <f t="shared" ref="B187:B235" si="9">B186+1</f>
        <v>147</v>
      </c>
      <c r="C187" s="68">
        <v>22111</v>
      </c>
      <c r="D187" s="7" t="s">
        <v>1080</v>
      </c>
      <c r="E187" s="42" t="s">
        <v>1082</v>
      </c>
      <c r="F187" s="3"/>
      <c r="G187" s="2" t="s">
        <v>712</v>
      </c>
      <c r="H187" s="33" t="s">
        <v>88</v>
      </c>
      <c r="I187" s="16">
        <v>250000</v>
      </c>
      <c r="J187" s="169"/>
      <c r="K187" s="168"/>
      <c r="L187" s="177">
        <f>Table3[[#This Row],[Summa KOPĀ indikatīvi, EUR]]-Table3[[#This Row],[ES fondi, EUR]]</f>
        <v>37500</v>
      </c>
      <c r="M187" s="177">
        <f>Table3[[#This Row],[Summa KOPĀ indikatīvi, EUR]]*0.85</f>
        <v>212500</v>
      </c>
      <c r="N187" s="2" t="s">
        <v>142</v>
      </c>
      <c r="O187" s="3" t="s">
        <v>41</v>
      </c>
      <c r="P187" s="133" t="s">
        <v>11</v>
      </c>
      <c r="Q187" s="253" t="s">
        <v>1081</v>
      </c>
    </row>
    <row r="188" spans="1:17" ht="94.5" customHeight="1" outlineLevel="1" x14ac:dyDescent="0.25">
      <c r="A188" s="2" t="s">
        <v>103</v>
      </c>
      <c r="B188" s="53">
        <f t="shared" si="9"/>
        <v>148</v>
      </c>
      <c r="C188" s="69">
        <v>22112</v>
      </c>
      <c r="D188" s="7" t="s">
        <v>674</v>
      </c>
      <c r="E188" s="42" t="s">
        <v>1083</v>
      </c>
      <c r="F188" s="3"/>
      <c r="G188" s="2" t="s">
        <v>835</v>
      </c>
      <c r="H188" s="33" t="s">
        <v>91</v>
      </c>
      <c r="I188" s="16">
        <v>399300</v>
      </c>
      <c r="J188" s="169"/>
      <c r="K188" s="168"/>
      <c r="L188" s="182" t="s">
        <v>461</v>
      </c>
      <c r="M188" s="182" t="s">
        <v>461</v>
      </c>
      <c r="N188" s="2" t="s">
        <v>676</v>
      </c>
      <c r="O188" s="3" t="s">
        <v>677</v>
      </c>
      <c r="P188" s="133"/>
      <c r="Q188" s="253" t="s">
        <v>1081</v>
      </c>
    </row>
    <row r="189" spans="1:17" ht="60.6" customHeight="1" outlineLevel="1" x14ac:dyDescent="0.25">
      <c r="A189" s="2" t="s">
        <v>103</v>
      </c>
      <c r="B189" s="53">
        <f t="shared" si="9"/>
        <v>149</v>
      </c>
      <c r="C189" s="69">
        <v>22112</v>
      </c>
      <c r="D189" s="48" t="s">
        <v>678</v>
      </c>
      <c r="E189" s="49" t="s">
        <v>1084</v>
      </c>
      <c r="F189" s="6"/>
      <c r="G189" s="2" t="s">
        <v>835</v>
      </c>
      <c r="H189" s="50" t="s">
        <v>95</v>
      </c>
      <c r="I189" s="16">
        <v>160000</v>
      </c>
      <c r="J189" s="169"/>
      <c r="K189" s="168"/>
      <c r="L189" s="175" t="s">
        <v>461</v>
      </c>
      <c r="M189" s="175"/>
      <c r="N189" s="2"/>
      <c r="O189" s="3"/>
      <c r="P189" s="133"/>
      <c r="Q189" s="253" t="s">
        <v>1081</v>
      </c>
    </row>
    <row r="190" spans="1:17" ht="64.5" customHeight="1" outlineLevel="1" x14ac:dyDescent="0.25">
      <c r="A190" s="2" t="s">
        <v>103</v>
      </c>
      <c r="B190" s="53">
        <f t="shared" si="9"/>
        <v>150</v>
      </c>
      <c r="C190" s="69">
        <v>22112</v>
      </c>
      <c r="D190" s="7" t="s">
        <v>147</v>
      </c>
      <c r="E190" s="42" t="s">
        <v>675</v>
      </c>
      <c r="F190" s="3"/>
      <c r="G190" s="2" t="s">
        <v>835</v>
      </c>
      <c r="H190" s="33" t="s">
        <v>342</v>
      </c>
      <c r="I190" s="16">
        <v>2000000</v>
      </c>
      <c r="J190" s="169"/>
      <c r="K190" s="168"/>
      <c r="L190" s="177">
        <f>Table3[[#This Row],[Summa KOPĀ indikatīvi, EUR]]-Table3[[#This Row],[ES fondi, EUR]]</f>
        <v>300000</v>
      </c>
      <c r="M190" s="177">
        <f>Table3[[#This Row],[Summa KOPĀ indikatīvi, EUR]]*0.85</f>
        <v>1700000</v>
      </c>
      <c r="N190" s="2" t="s">
        <v>142</v>
      </c>
      <c r="O190" s="3" t="s">
        <v>41</v>
      </c>
      <c r="P190" s="133" t="s">
        <v>11</v>
      </c>
      <c r="Q190" s="253" t="s">
        <v>1081</v>
      </c>
    </row>
    <row r="191" spans="1:17" ht="154.5" customHeight="1" outlineLevel="1" x14ac:dyDescent="0.25">
      <c r="A191" s="2" t="s">
        <v>103</v>
      </c>
      <c r="B191" s="53">
        <f t="shared" si="9"/>
        <v>151</v>
      </c>
      <c r="C191" s="69">
        <v>22112</v>
      </c>
      <c r="D191" s="7" t="s">
        <v>136</v>
      </c>
      <c r="E191" s="42" t="s">
        <v>1015</v>
      </c>
      <c r="F191" s="3"/>
      <c r="G191" s="2" t="s">
        <v>835</v>
      </c>
      <c r="H191" s="33" t="s">
        <v>137</v>
      </c>
      <c r="I191" s="16">
        <v>3313585</v>
      </c>
      <c r="J191" s="169"/>
      <c r="K191" s="168"/>
      <c r="L191" s="177">
        <f>Table3[[#This Row],[Summa KOPĀ indikatīvi, EUR]]-Table3[[#This Row],[ES fondi, EUR]]</f>
        <v>497037.75</v>
      </c>
      <c r="M191" s="177">
        <f>Table3[[#This Row],[Summa KOPĀ indikatīvi, EUR]]*0.85</f>
        <v>2816547.25</v>
      </c>
      <c r="N191" s="2" t="s">
        <v>142</v>
      </c>
      <c r="O191" s="3" t="s">
        <v>41</v>
      </c>
      <c r="P191" s="133" t="s">
        <v>11</v>
      </c>
      <c r="Q191" s="253" t="s">
        <v>1081</v>
      </c>
    </row>
    <row r="192" spans="1:17" ht="93" customHeight="1" outlineLevel="1" x14ac:dyDescent="0.25">
      <c r="A192" s="2" t="s">
        <v>96</v>
      </c>
      <c r="B192" s="53">
        <f t="shared" si="9"/>
        <v>152</v>
      </c>
      <c r="C192" s="69">
        <v>22113</v>
      </c>
      <c r="D192" s="7" t="s">
        <v>138</v>
      </c>
      <c r="E192" s="42" t="s">
        <v>707</v>
      </c>
      <c r="F192" s="3"/>
      <c r="G192" s="2" t="s">
        <v>835</v>
      </c>
      <c r="H192" s="33" t="s">
        <v>139</v>
      </c>
      <c r="I192" s="16">
        <v>1060000</v>
      </c>
      <c r="J192" s="169"/>
      <c r="K192" s="168"/>
      <c r="L192" s="177">
        <f>Table3[[#This Row],[Summa KOPĀ indikatīvi, EUR]]-Table3[[#This Row],[ES fondi, EUR]]</f>
        <v>159000</v>
      </c>
      <c r="M192" s="177">
        <f>Table3[[#This Row],[Summa KOPĀ indikatīvi, EUR]]*0.85</f>
        <v>901000</v>
      </c>
      <c r="N192" s="2" t="s">
        <v>142</v>
      </c>
      <c r="O192" s="3" t="s">
        <v>672</v>
      </c>
      <c r="P192" s="133" t="s">
        <v>11</v>
      </c>
      <c r="Q192" s="253" t="s">
        <v>1081</v>
      </c>
    </row>
    <row r="193" spans="1:17" ht="80.400000000000006" customHeight="1" outlineLevel="1" x14ac:dyDescent="0.25">
      <c r="A193" s="2" t="s">
        <v>100</v>
      </c>
      <c r="B193" s="53">
        <f t="shared" si="9"/>
        <v>153</v>
      </c>
      <c r="C193" s="69">
        <v>22113</v>
      </c>
      <c r="D193" s="7" t="s">
        <v>149</v>
      </c>
      <c r="E193" s="42" t="s">
        <v>1016</v>
      </c>
      <c r="F193" s="3"/>
      <c r="G193" s="2" t="s">
        <v>835</v>
      </c>
      <c r="H193" s="33" t="s">
        <v>88</v>
      </c>
      <c r="I193" s="47">
        <v>400000</v>
      </c>
      <c r="J193" s="183"/>
      <c r="K193" s="175"/>
      <c r="L193" s="175" t="s">
        <v>461</v>
      </c>
      <c r="M193" s="175" t="s">
        <v>461</v>
      </c>
      <c r="N193" s="2" t="s">
        <v>142</v>
      </c>
      <c r="O193" s="3" t="s">
        <v>672</v>
      </c>
      <c r="P193" s="133" t="s">
        <v>11</v>
      </c>
      <c r="Q193" s="254" t="s">
        <v>1079</v>
      </c>
    </row>
    <row r="194" spans="1:17" ht="42.9" customHeight="1" outlineLevel="1" x14ac:dyDescent="0.25">
      <c r="A194" s="2" t="s">
        <v>96</v>
      </c>
      <c r="B194" s="53">
        <f t="shared" si="9"/>
        <v>154</v>
      </c>
      <c r="C194" s="69">
        <v>22113</v>
      </c>
      <c r="D194" s="7" t="s">
        <v>150</v>
      </c>
      <c r="E194" s="42" t="s">
        <v>151</v>
      </c>
      <c r="F194" s="3"/>
      <c r="G194" s="2" t="s">
        <v>835</v>
      </c>
      <c r="H194" s="33" t="s">
        <v>88</v>
      </c>
      <c r="I194" s="16">
        <v>200000</v>
      </c>
      <c r="J194" s="168">
        <v>200000</v>
      </c>
      <c r="K194" s="168"/>
      <c r="L194" s="168"/>
      <c r="M194" s="168"/>
      <c r="N194" s="2" t="s">
        <v>142</v>
      </c>
      <c r="O194" s="3" t="s">
        <v>672</v>
      </c>
      <c r="P194" s="133" t="s">
        <v>11</v>
      </c>
      <c r="Q194" s="254" t="s">
        <v>1079</v>
      </c>
    </row>
    <row r="195" spans="1:17" ht="211.5" customHeight="1" outlineLevel="1" x14ac:dyDescent="0.25">
      <c r="A195" s="2" t="s">
        <v>90</v>
      </c>
      <c r="B195" s="53">
        <f t="shared" si="9"/>
        <v>155</v>
      </c>
      <c r="C195" s="69">
        <v>22113</v>
      </c>
      <c r="D195" s="7" t="s">
        <v>140</v>
      </c>
      <c r="E195" s="42" t="s">
        <v>141</v>
      </c>
      <c r="F195" s="3"/>
      <c r="G195" s="2" t="s">
        <v>835</v>
      </c>
      <c r="H195" s="33" t="s">
        <v>88</v>
      </c>
      <c r="I195" s="16">
        <v>780000</v>
      </c>
      <c r="J195" s="169">
        <f>Table3[[#This Row],[Summa KOPĀ indikatīvi, EUR]]-Table3[[#This Row],[ES fondi, EUR]]</f>
        <v>117000</v>
      </c>
      <c r="K195" s="168"/>
      <c r="L195" s="168"/>
      <c r="M195" s="168">
        <f>Table3[[#This Row],[Summa KOPĀ indikatīvi, EUR]]*0.85</f>
        <v>663000</v>
      </c>
      <c r="N195" s="58" t="s">
        <v>142</v>
      </c>
      <c r="O195" s="3" t="s">
        <v>41</v>
      </c>
      <c r="P195" s="133" t="s">
        <v>11</v>
      </c>
      <c r="Q195" s="254" t="s">
        <v>1081</v>
      </c>
    </row>
    <row r="196" spans="1:17" ht="59.1" customHeight="1" outlineLevel="1" x14ac:dyDescent="0.25">
      <c r="A196" s="2" t="s">
        <v>100</v>
      </c>
      <c r="B196" s="53">
        <f t="shared" si="9"/>
        <v>156</v>
      </c>
      <c r="C196" s="69">
        <v>22113</v>
      </c>
      <c r="D196" s="7" t="s">
        <v>12</v>
      </c>
      <c r="E196" s="42" t="s">
        <v>144</v>
      </c>
      <c r="F196" s="3"/>
      <c r="G196" s="2" t="s">
        <v>835</v>
      </c>
      <c r="H196" s="33" t="s">
        <v>82</v>
      </c>
      <c r="I196" s="16">
        <v>80000</v>
      </c>
      <c r="J196" s="169"/>
      <c r="K196" s="168"/>
      <c r="L196" s="168" t="s">
        <v>461</v>
      </c>
      <c r="M196" s="168" t="s">
        <v>461</v>
      </c>
      <c r="N196" s="58" t="s">
        <v>142</v>
      </c>
      <c r="O196" s="3" t="s">
        <v>672</v>
      </c>
      <c r="P196" s="133" t="s">
        <v>11</v>
      </c>
      <c r="Q196" s="254" t="s">
        <v>1079</v>
      </c>
    </row>
    <row r="197" spans="1:17" ht="60.9" customHeight="1" outlineLevel="1" x14ac:dyDescent="0.25">
      <c r="A197" s="2" t="s">
        <v>100</v>
      </c>
      <c r="B197" s="53">
        <f t="shared" si="9"/>
        <v>157</v>
      </c>
      <c r="C197" s="69">
        <v>22113</v>
      </c>
      <c r="D197" s="7" t="s">
        <v>13</v>
      </c>
      <c r="E197" s="42" t="s">
        <v>14</v>
      </c>
      <c r="F197" s="3"/>
      <c r="G197" s="2" t="s">
        <v>835</v>
      </c>
      <c r="H197" s="33" t="s">
        <v>410</v>
      </c>
      <c r="I197" s="16">
        <v>120000</v>
      </c>
      <c r="J197" s="169"/>
      <c r="K197" s="168"/>
      <c r="L197" s="168" t="s">
        <v>461</v>
      </c>
      <c r="M197" s="168" t="s">
        <v>461</v>
      </c>
      <c r="N197" s="58" t="s">
        <v>142</v>
      </c>
      <c r="O197" s="3" t="s">
        <v>672</v>
      </c>
      <c r="P197" s="133" t="s">
        <v>11</v>
      </c>
      <c r="Q197" s="254" t="s">
        <v>1079</v>
      </c>
    </row>
    <row r="198" spans="1:17" ht="57" customHeight="1" outlineLevel="1" x14ac:dyDescent="0.25">
      <c r="A198" s="2" t="s">
        <v>100</v>
      </c>
      <c r="B198" s="53">
        <f t="shared" si="9"/>
        <v>158</v>
      </c>
      <c r="C198" s="69">
        <v>22113</v>
      </c>
      <c r="D198" s="7" t="s">
        <v>15</v>
      </c>
      <c r="E198" s="42" t="s">
        <v>42</v>
      </c>
      <c r="F198" s="3"/>
      <c r="G198" s="2" t="s">
        <v>835</v>
      </c>
      <c r="H198" s="33" t="s">
        <v>139</v>
      </c>
      <c r="I198" s="16">
        <v>80000</v>
      </c>
      <c r="J198" s="169"/>
      <c r="K198" s="168"/>
      <c r="L198" s="168" t="s">
        <v>461</v>
      </c>
      <c r="M198" s="168" t="s">
        <v>461</v>
      </c>
      <c r="N198" s="58" t="s">
        <v>142</v>
      </c>
      <c r="O198" s="3" t="s">
        <v>672</v>
      </c>
      <c r="P198" s="133" t="s">
        <v>11</v>
      </c>
      <c r="Q198" s="254" t="s">
        <v>1079</v>
      </c>
    </row>
    <row r="199" spans="1:17" ht="49.5" customHeight="1" outlineLevel="1" x14ac:dyDescent="0.25">
      <c r="A199" s="2" t="s">
        <v>90</v>
      </c>
      <c r="B199" s="53">
        <f t="shared" si="9"/>
        <v>159</v>
      </c>
      <c r="C199" s="69">
        <v>22113</v>
      </c>
      <c r="D199" s="7" t="s">
        <v>145</v>
      </c>
      <c r="E199" s="42" t="s">
        <v>16</v>
      </c>
      <c r="F199" s="3"/>
      <c r="G199" s="2" t="s">
        <v>835</v>
      </c>
      <c r="H199" s="33" t="s">
        <v>156</v>
      </c>
      <c r="I199" s="16">
        <v>1000000</v>
      </c>
      <c r="J199" s="169"/>
      <c r="K199" s="168"/>
      <c r="L199" s="168" t="s">
        <v>461</v>
      </c>
      <c r="M199" s="168" t="s">
        <v>461</v>
      </c>
      <c r="N199" s="58" t="s">
        <v>142</v>
      </c>
      <c r="O199" s="3" t="s">
        <v>672</v>
      </c>
      <c r="P199" s="133" t="s">
        <v>11</v>
      </c>
      <c r="Q199" s="254" t="s">
        <v>1081</v>
      </c>
    </row>
    <row r="200" spans="1:17" ht="80.099999999999994" customHeight="1" outlineLevel="1" x14ac:dyDescent="0.25">
      <c r="A200" s="2" t="s">
        <v>93</v>
      </c>
      <c r="B200" s="53">
        <f t="shared" si="9"/>
        <v>160</v>
      </c>
      <c r="C200" s="69">
        <v>22113</v>
      </c>
      <c r="D200" s="7" t="s">
        <v>43</v>
      </c>
      <c r="E200" s="42" t="s">
        <v>146</v>
      </c>
      <c r="F200" s="3"/>
      <c r="G200" s="2" t="s">
        <v>835</v>
      </c>
      <c r="H200" s="33" t="s">
        <v>336</v>
      </c>
      <c r="I200" s="16">
        <v>700000</v>
      </c>
      <c r="J200" s="169"/>
      <c r="K200" s="168"/>
      <c r="L200" s="168">
        <f>Table3[[#This Row],[Summa KOPĀ indikatīvi, EUR]]-Table3[[#This Row],[ES fondi, EUR]]</f>
        <v>105000</v>
      </c>
      <c r="M200" s="168">
        <f>Table3[[#This Row],[Summa KOPĀ indikatīvi, EUR]]*0.85</f>
        <v>595000</v>
      </c>
      <c r="N200" s="58" t="s">
        <v>142</v>
      </c>
      <c r="O200" s="3" t="s">
        <v>672</v>
      </c>
      <c r="P200" s="133" t="s">
        <v>11</v>
      </c>
      <c r="Q200" s="254" t="s">
        <v>1079</v>
      </c>
    </row>
    <row r="201" spans="1:17" ht="180.75" customHeight="1" outlineLevel="1" x14ac:dyDescent="0.25">
      <c r="A201" s="2" t="s">
        <v>98</v>
      </c>
      <c r="B201" s="53">
        <f t="shared" si="9"/>
        <v>161</v>
      </c>
      <c r="C201" s="69">
        <v>22113</v>
      </c>
      <c r="D201" s="7" t="s">
        <v>152</v>
      </c>
      <c r="E201" s="42" t="s">
        <v>153</v>
      </c>
      <c r="F201" s="3"/>
      <c r="G201" s="2" t="s">
        <v>835</v>
      </c>
      <c r="H201" s="33" t="s">
        <v>374</v>
      </c>
      <c r="I201" s="16">
        <v>400000</v>
      </c>
      <c r="J201" s="169"/>
      <c r="K201" s="168"/>
      <c r="L201" s="168">
        <f>Table3[[#This Row],[Summa KOPĀ indikatīvi, EUR]]-Table3[[#This Row],[ES fondi, EUR]]</f>
        <v>60000</v>
      </c>
      <c r="M201" s="168">
        <f>Table3[[#This Row],[Summa KOPĀ indikatīvi, EUR]]*0.85</f>
        <v>340000</v>
      </c>
      <c r="N201" s="58" t="s">
        <v>142</v>
      </c>
      <c r="O201" s="3" t="s">
        <v>672</v>
      </c>
      <c r="P201" s="133" t="s">
        <v>11</v>
      </c>
      <c r="Q201" s="254" t="s">
        <v>1079</v>
      </c>
    </row>
    <row r="202" spans="1:17" ht="42.9" customHeight="1" outlineLevel="1" x14ac:dyDescent="0.25">
      <c r="A202" s="2" t="s">
        <v>98</v>
      </c>
      <c r="B202" s="53">
        <f t="shared" si="9"/>
        <v>162</v>
      </c>
      <c r="C202" s="69">
        <v>22113</v>
      </c>
      <c r="D202" s="7" t="s">
        <v>154</v>
      </c>
      <c r="E202" s="42" t="s">
        <v>155</v>
      </c>
      <c r="F202" s="3"/>
      <c r="G202" s="2" t="s">
        <v>835</v>
      </c>
      <c r="H202" s="33" t="s">
        <v>139</v>
      </c>
      <c r="I202" s="16">
        <v>150000</v>
      </c>
      <c r="J202" s="169"/>
      <c r="K202" s="168"/>
      <c r="L202" s="168">
        <f>Table3[[#This Row],[Summa KOPĀ indikatīvi, EUR]]-Table3[[#This Row],[ES fondi, EUR]]</f>
        <v>22500</v>
      </c>
      <c r="M202" s="168">
        <f>Table3[[#This Row],[Summa KOPĀ indikatīvi, EUR]]*0.85</f>
        <v>127500</v>
      </c>
      <c r="N202" s="58" t="s">
        <v>142</v>
      </c>
      <c r="O202" s="3" t="s">
        <v>673</v>
      </c>
      <c r="P202" s="133" t="s">
        <v>11</v>
      </c>
      <c r="Q202" s="254" t="s">
        <v>1079</v>
      </c>
    </row>
    <row r="203" spans="1:17" ht="255" customHeight="1" outlineLevel="1" x14ac:dyDescent="0.25">
      <c r="A203" s="2" t="s">
        <v>93</v>
      </c>
      <c r="B203" s="53">
        <f t="shared" si="9"/>
        <v>163</v>
      </c>
      <c r="C203" s="69">
        <v>22113</v>
      </c>
      <c r="D203" s="7" t="s">
        <v>157</v>
      </c>
      <c r="E203" s="42" t="s">
        <v>1017</v>
      </c>
      <c r="F203" s="3"/>
      <c r="G203" s="2" t="s">
        <v>835</v>
      </c>
      <c r="H203" s="33" t="s">
        <v>156</v>
      </c>
      <c r="I203" s="16">
        <v>520000</v>
      </c>
      <c r="J203" s="169"/>
      <c r="K203" s="168"/>
      <c r="L203" s="168">
        <f>Table3[[#This Row],[Summa KOPĀ indikatīvi, EUR]]-Table3[[#This Row],[ES fondi, EUR]]</f>
        <v>78000</v>
      </c>
      <c r="M203" s="168">
        <f>Table3[[#This Row],[Summa KOPĀ indikatīvi, EUR]]*0.85</f>
        <v>442000</v>
      </c>
      <c r="N203" s="58" t="s">
        <v>142</v>
      </c>
      <c r="O203" s="3" t="s">
        <v>673</v>
      </c>
      <c r="P203" s="133" t="s">
        <v>11</v>
      </c>
      <c r="Q203" s="254" t="s">
        <v>1079</v>
      </c>
    </row>
    <row r="204" spans="1:17" ht="155.25" customHeight="1" outlineLevel="1" x14ac:dyDescent="0.25">
      <c r="A204" s="2" t="s">
        <v>93</v>
      </c>
      <c r="B204" s="53">
        <f t="shared" si="9"/>
        <v>164</v>
      </c>
      <c r="C204" s="69">
        <v>22113</v>
      </c>
      <c r="D204" s="7" t="s">
        <v>158</v>
      </c>
      <c r="E204" s="42" t="s">
        <v>660</v>
      </c>
      <c r="F204" s="3"/>
      <c r="G204" s="2" t="s">
        <v>835</v>
      </c>
      <c r="H204" s="33" t="s">
        <v>340</v>
      </c>
      <c r="I204" s="16">
        <v>1180000</v>
      </c>
      <c r="J204" s="169"/>
      <c r="K204" s="168"/>
      <c r="L204" s="168">
        <f>Table3[[#This Row],[Summa KOPĀ indikatīvi, EUR]]-Table3[[#This Row],[ES fondi, EUR]]</f>
        <v>177000</v>
      </c>
      <c r="M204" s="168">
        <f>Table3[[#This Row],[Summa KOPĀ indikatīvi, EUR]]*0.85</f>
        <v>1003000</v>
      </c>
      <c r="N204" s="58" t="s">
        <v>142</v>
      </c>
      <c r="O204" s="3" t="s">
        <v>673</v>
      </c>
      <c r="P204" s="133" t="s">
        <v>11</v>
      </c>
      <c r="Q204" s="254" t="s">
        <v>1079</v>
      </c>
    </row>
    <row r="205" spans="1:17" ht="102" customHeight="1" outlineLevel="1" x14ac:dyDescent="0.25">
      <c r="A205" s="2" t="s">
        <v>93</v>
      </c>
      <c r="B205" s="53">
        <f t="shared" si="9"/>
        <v>165</v>
      </c>
      <c r="C205" s="69">
        <v>22113</v>
      </c>
      <c r="D205" s="7" t="s">
        <v>159</v>
      </c>
      <c r="E205" s="42" t="s">
        <v>1120</v>
      </c>
      <c r="F205" s="3"/>
      <c r="G205" s="2" t="s">
        <v>835</v>
      </c>
      <c r="H205" s="33" t="s">
        <v>340</v>
      </c>
      <c r="I205" s="16">
        <v>1000000</v>
      </c>
      <c r="J205" s="169"/>
      <c r="K205" s="168"/>
      <c r="L205" s="168">
        <f>Table3[[#This Row],[Summa KOPĀ indikatīvi, EUR]]-Table3[[#This Row],[ES fondi, EUR]]</f>
        <v>150000</v>
      </c>
      <c r="M205" s="168">
        <f>Table3[[#This Row],[Summa KOPĀ indikatīvi, EUR]]*0.85</f>
        <v>850000</v>
      </c>
      <c r="N205" s="58" t="s">
        <v>142</v>
      </c>
      <c r="O205" s="3" t="s">
        <v>673</v>
      </c>
      <c r="P205" s="133" t="s">
        <v>11</v>
      </c>
      <c r="Q205" s="254" t="s">
        <v>1079</v>
      </c>
    </row>
    <row r="206" spans="1:17" ht="103.5" customHeight="1" outlineLevel="1" x14ac:dyDescent="0.25">
      <c r="A206" s="2" t="s">
        <v>93</v>
      </c>
      <c r="B206" s="53">
        <f t="shared" si="9"/>
        <v>166</v>
      </c>
      <c r="C206" s="69">
        <v>22113</v>
      </c>
      <c r="D206" s="7" t="s">
        <v>160</v>
      </c>
      <c r="E206" s="42" t="s">
        <v>1119</v>
      </c>
      <c r="F206" s="3"/>
      <c r="G206" s="2" t="s">
        <v>835</v>
      </c>
      <c r="H206" s="33" t="s">
        <v>340</v>
      </c>
      <c r="I206" s="16">
        <v>1360000</v>
      </c>
      <c r="J206" s="169"/>
      <c r="K206" s="168"/>
      <c r="L206" s="168">
        <f>Table3[[#This Row],[Summa KOPĀ indikatīvi, EUR]]-Table3[[#This Row],[ES fondi, EUR]]</f>
        <v>204000</v>
      </c>
      <c r="M206" s="168">
        <f>Table3[[#This Row],[Summa KOPĀ indikatīvi, EUR]]*0.85</f>
        <v>1156000</v>
      </c>
      <c r="N206" s="58" t="s">
        <v>142</v>
      </c>
      <c r="O206" s="3" t="s">
        <v>673</v>
      </c>
      <c r="P206" s="133" t="s">
        <v>11</v>
      </c>
      <c r="Q206" s="254" t="s">
        <v>1079</v>
      </c>
    </row>
    <row r="207" spans="1:17" ht="75.599999999999994" customHeight="1" outlineLevel="1" x14ac:dyDescent="0.25">
      <c r="A207" s="2" t="s">
        <v>93</v>
      </c>
      <c r="B207" s="53">
        <f t="shared" si="9"/>
        <v>167</v>
      </c>
      <c r="C207" s="69">
        <v>22113</v>
      </c>
      <c r="D207" s="7" t="s">
        <v>161</v>
      </c>
      <c r="E207" s="42" t="s">
        <v>162</v>
      </c>
      <c r="F207" s="3"/>
      <c r="G207" s="2" t="s">
        <v>986</v>
      </c>
      <c r="H207" s="33" t="s">
        <v>340</v>
      </c>
      <c r="I207" s="16">
        <v>56000</v>
      </c>
      <c r="J207" s="169"/>
      <c r="K207" s="168"/>
      <c r="L207" s="168">
        <f>Table3[[#This Row],[Summa KOPĀ indikatīvi, EUR]]-Table3[[#This Row],[ES fondi, EUR]]</f>
        <v>8400</v>
      </c>
      <c r="M207" s="168">
        <f>Table3[[#This Row],[Summa KOPĀ indikatīvi, EUR]]*0.85</f>
        <v>47600</v>
      </c>
      <c r="N207" s="58" t="s">
        <v>142</v>
      </c>
      <c r="O207" s="3" t="s">
        <v>673</v>
      </c>
      <c r="P207" s="133" t="s">
        <v>11</v>
      </c>
      <c r="Q207" s="254" t="s">
        <v>1079</v>
      </c>
    </row>
    <row r="208" spans="1:17" ht="267.75" customHeight="1" outlineLevel="1" x14ac:dyDescent="0.25">
      <c r="A208" s="2" t="s">
        <v>100</v>
      </c>
      <c r="B208" s="53">
        <f t="shared" si="9"/>
        <v>168</v>
      </c>
      <c r="C208" s="69">
        <v>22113</v>
      </c>
      <c r="D208" s="7" t="s">
        <v>163</v>
      </c>
      <c r="E208" s="42" t="s">
        <v>164</v>
      </c>
      <c r="F208" s="3"/>
      <c r="G208" s="2" t="s">
        <v>835</v>
      </c>
      <c r="H208" s="33" t="s">
        <v>156</v>
      </c>
      <c r="I208" s="16">
        <v>320000</v>
      </c>
      <c r="J208" s="183"/>
      <c r="K208" s="175"/>
      <c r="L208" s="175" t="s">
        <v>461</v>
      </c>
      <c r="M208" s="175" t="s">
        <v>461</v>
      </c>
      <c r="N208" s="58" t="s">
        <v>142</v>
      </c>
      <c r="O208" s="3" t="s">
        <v>673</v>
      </c>
      <c r="P208" s="133" t="s">
        <v>11</v>
      </c>
      <c r="Q208" s="254" t="s">
        <v>1079</v>
      </c>
    </row>
    <row r="209" spans="1:17" ht="75.75" customHeight="1" outlineLevel="1" x14ac:dyDescent="0.25">
      <c r="A209" s="2" t="s">
        <v>100</v>
      </c>
      <c r="B209" s="53">
        <f t="shared" si="9"/>
        <v>169</v>
      </c>
      <c r="C209" s="69">
        <v>22113</v>
      </c>
      <c r="D209" s="7" t="s">
        <v>165</v>
      </c>
      <c r="E209" s="42" t="s">
        <v>708</v>
      </c>
      <c r="F209" s="3"/>
      <c r="G209" s="2" t="s">
        <v>835</v>
      </c>
      <c r="H209" s="33" t="s">
        <v>156</v>
      </c>
      <c r="I209" s="16">
        <v>336000</v>
      </c>
      <c r="J209" s="183"/>
      <c r="K209" s="175"/>
      <c r="L209" s="175" t="s">
        <v>461</v>
      </c>
      <c r="M209" s="175" t="s">
        <v>461</v>
      </c>
      <c r="N209" s="58" t="s">
        <v>142</v>
      </c>
      <c r="O209" s="3" t="s">
        <v>673</v>
      </c>
      <c r="P209" s="133" t="s">
        <v>11</v>
      </c>
      <c r="Q209" s="254" t="s">
        <v>1079</v>
      </c>
    </row>
    <row r="210" spans="1:17" ht="121.5" customHeight="1" outlineLevel="1" x14ac:dyDescent="0.25">
      <c r="A210" s="2" t="s">
        <v>100</v>
      </c>
      <c r="B210" s="53">
        <f t="shared" si="9"/>
        <v>170</v>
      </c>
      <c r="C210" s="69">
        <v>22113</v>
      </c>
      <c r="D210" s="7" t="s">
        <v>166</v>
      </c>
      <c r="E210" s="42" t="s">
        <v>167</v>
      </c>
      <c r="F210" s="3"/>
      <c r="G210" s="2" t="s">
        <v>835</v>
      </c>
      <c r="H210" s="33" t="s">
        <v>156</v>
      </c>
      <c r="I210" s="16">
        <v>540000</v>
      </c>
      <c r="J210" s="183"/>
      <c r="K210" s="175"/>
      <c r="L210" s="175" t="s">
        <v>461</v>
      </c>
      <c r="M210" s="175" t="s">
        <v>461</v>
      </c>
      <c r="N210" s="58" t="s">
        <v>142</v>
      </c>
      <c r="O210" s="3" t="s">
        <v>673</v>
      </c>
      <c r="P210" s="133" t="s">
        <v>11</v>
      </c>
      <c r="Q210" s="254" t="s">
        <v>1079</v>
      </c>
    </row>
    <row r="211" spans="1:17" ht="57" customHeight="1" outlineLevel="1" x14ac:dyDescent="0.25">
      <c r="A211" s="2" t="s">
        <v>168</v>
      </c>
      <c r="B211" s="53">
        <f t="shared" si="9"/>
        <v>171</v>
      </c>
      <c r="C211" s="69">
        <v>22113</v>
      </c>
      <c r="D211" s="7" t="s">
        <v>719</v>
      </c>
      <c r="E211" s="42" t="s">
        <v>720</v>
      </c>
      <c r="F211" s="3"/>
      <c r="G211" s="2" t="s">
        <v>835</v>
      </c>
      <c r="H211" s="33" t="s">
        <v>82</v>
      </c>
      <c r="I211" s="47">
        <v>400000</v>
      </c>
      <c r="J211" s="183" t="s">
        <v>461</v>
      </c>
      <c r="K211" s="175"/>
      <c r="L211" s="175" t="s">
        <v>461</v>
      </c>
      <c r="M211" s="175" t="s">
        <v>461</v>
      </c>
      <c r="N211" s="58" t="s">
        <v>142</v>
      </c>
      <c r="O211" s="3" t="s">
        <v>673</v>
      </c>
      <c r="P211" s="133" t="s">
        <v>11</v>
      </c>
      <c r="Q211" s="254" t="s">
        <v>1079</v>
      </c>
    </row>
    <row r="212" spans="1:17" ht="55.5" customHeight="1" outlineLevel="1" x14ac:dyDescent="0.25">
      <c r="A212" s="2" t="s">
        <v>168</v>
      </c>
      <c r="B212" s="53">
        <f t="shared" si="9"/>
        <v>172</v>
      </c>
      <c r="C212" s="69">
        <v>22113</v>
      </c>
      <c r="D212" s="7" t="s">
        <v>169</v>
      </c>
      <c r="E212" s="42" t="s">
        <v>170</v>
      </c>
      <c r="F212" s="3"/>
      <c r="G212" s="2" t="s">
        <v>835</v>
      </c>
      <c r="H212" s="33" t="s">
        <v>82</v>
      </c>
      <c r="I212" s="47">
        <v>300000</v>
      </c>
      <c r="J212" s="183" t="s">
        <v>461</v>
      </c>
      <c r="K212" s="175"/>
      <c r="L212" s="175" t="s">
        <v>461</v>
      </c>
      <c r="M212" s="175" t="s">
        <v>461</v>
      </c>
      <c r="N212" s="58" t="s">
        <v>142</v>
      </c>
      <c r="O212" s="3" t="s">
        <v>673</v>
      </c>
      <c r="P212" s="133" t="s">
        <v>11</v>
      </c>
      <c r="Q212" s="254" t="s">
        <v>1079</v>
      </c>
    </row>
    <row r="213" spans="1:17" ht="56.25" customHeight="1" outlineLevel="1" x14ac:dyDescent="0.25">
      <c r="A213" s="2" t="s">
        <v>168</v>
      </c>
      <c r="B213" s="53">
        <f t="shared" si="9"/>
        <v>173</v>
      </c>
      <c r="C213" s="69">
        <v>22113</v>
      </c>
      <c r="D213" s="7" t="s">
        <v>171</v>
      </c>
      <c r="E213" s="42" t="s">
        <v>172</v>
      </c>
      <c r="F213" s="3"/>
      <c r="G213" s="2" t="s">
        <v>835</v>
      </c>
      <c r="H213" s="33" t="s">
        <v>82</v>
      </c>
      <c r="I213" s="47">
        <v>100000</v>
      </c>
      <c r="J213" s="183" t="s">
        <v>461</v>
      </c>
      <c r="K213" s="175"/>
      <c r="L213" s="175" t="s">
        <v>461</v>
      </c>
      <c r="M213" s="175" t="s">
        <v>461</v>
      </c>
      <c r="N213" s="58" t="s">
        <v>142</v>
      </c>
      <c r="O213" s="3" t="s">
        <v>673</v>
      </c>
      <c r="P213" s="133" t="s">
        <v>11</v>
      </c>
      <c r="Q213" s="254" t="s">
        <v>1079</v>
      </c>
    </row>
    <row r="214" spans="1:17" ht="65.25" customHeight="1" outlineLevel="1" x14ac:dyDescent="0.25">
      <c r="A214" s="2" t="s">
        <v>168</v>
      </c>
      <c r="B214" s="53">
        <f t="shared" si="9"/>
        <v>174</v>
      </c>
      <c r="C214" s="69">
        <v>22113</v>
      </c>
      <c r="D214" s="7" t="s">
        <v>721</v>
      </c>
      <c r="E214" s="42" t="s">
        <v>722</v>
      </c>
      <c r="F214" s="3"/>
      <c r="G214" s="2" t="s">
        <v>835</v>
      </c>
      <c r="H214" s="33" t="s">
        <v>410</v>
      </c>
      <c r="I214" s="47">
        <v>400000</v>
      </c>
      <c r="J214" s="183" t="s">
        <v>461</v>
      </c>
      <c r="K214" s="175"/>
      <c r="L214" s="175" t="s">
        <v>461</v>
      </c>
      <c r="M214" s="175" t="s">
        <v>461</v>
      </c>
      <c r="N214" s="58" t="s">
        <v>142</v>
      </c>
      <c r="O214" s="3" t="s">
        <v>673</v>
      </c>
      <c r="P214" s="133" t="s">
        <v>11</v>
      </c>
      <c r="Q214" s="254" t="s">
        <v>1079</v>
      </c>
    </row>
    <row r="215" spans="1:17" ht="128.25" customHeight="1" outlineLevel="1" x14ac:dyDescent="0.25">
      <c r="A215" s="2" t="s">
        <v>108</v>
      </c>
      <c r="B215" s="53">
        <f t="shared" si="9"/>
        <v>175</v>
      </c>
      <c r="C215" s="69">
        <v>22114</v>
      </c>
      <c r="D215" s="7" t="s">
        <v>173</v>
      </c>
      <c r="E215" s="42" t="s">
        <v>663</v>
      </c>
      <c r="F215" s="3"/>
      <c r="G215" s="2" t="s">
        <v>835</v>
      </c>
      <c r="H215" s="33" t="s">
        <v>340</v>
      </c>
      <c r="I215" s="16">
        <v>800000</v>
      </c>
      <c r="J215" s="169"/>
      <c r="K215" s="168"/>
      <c r="L215" s="168">
        <f>Table3[[#This Row],[Summa KOPĀ indikatīvi, EUR]]-Table3[[#This Row],[ES fondi, EUR]]</f>
        <v>120000</v>
      </c>
      <c r="M215" s="168">
        <f>Table3[[#This Row],[Summa KOPĀ indikatīvi, EUR]]*0.85</f>
        <v>680000</v>
      </c>
      <c r="N215" s="58" t="s">
        <v>142</v>
      </c>
      <c r="O215" s="3" t="s">
        <v>673</v>
      </c>
      <c r="P215" s="133" t="s">
        <v>11</v>
      </c>
      <c r="Q215" s="15" t="s">
        <v>1086</v>
      </c>
    </row>
    <row r="216" spans="1:17" ht="205.5" customHeight="1" outlineLevel="1" x14ac:dyDescent="0.25">
      <c r="A216" s="2" t="s">
        <v>100</v>
      </c>
      <c r="B216" s="53">
        <f t="shared" si="9"/>
        <v>176</v>
      </c>
      <c r="C216" s="69">
        <v>22115</v>
      </c>
      <c r="D216" s="7" t="s">
        <v>174</v>
      </c>
      <c r="E216" s="42" t="s">
        <v>987</v>
      </c>
      <c r="F216" s="3"/>
      <c r="G216" s="2" t="s">
        <v>835</v>
      </c>
      <c r="H216" s="33" t="s">
        <v>176</v>
      </c>
      <c r="I216" s="16">
        <v>33547</v>
      </c>
      <c r="J216" s="169">
        <v>3727</v>
      </c>
      <c r="K216" s="168"/>
      <c r="L216" s="168"/>
      <c r="M216" s="168">
        <v>29820</v>
      </c>
      <c r="N216" s="2" t="s">
        <v>175</v>
      </c>
      <c r="O216" s="3"/>
      <c r="P216" s="133"/>
      <c r="Q216" s="254" t="s">
        <v>1087</v>
      </c>
    </row>
    <row r="217" spans="1:17" ht="306.75" customHeight="1" outlineLevel="1" x14ac:dyDescent="0.25">
      <c r="A217" s="2" t="s">
        <v>108</v>
      </c>
      <c r="B217" s="53">
        <f t="shared" si="9"/>
        <v>177</v>
      </c>
      <c r="C217" s="69">
        <v>22116</v>
      </c>
      <c r="D217" s="7" t="s">
        <v>177</v>
      </c>
      <c r="E217" s="42" t="s">
        <v>178</v>
      </c>
      <c r="F217" s="3"/>
      <c r="G217" s="2" t="s">
        <v>835</v>
      </c>
      <c r="H217" s="33" t="s">
        <v>88</v>
      </c>
      <c r="I217" s="16">
        <v>600000</v>
      </c>
      <c r="J217" s="169"/>
      <c r="K217" s="168"/>
      <c r="L217" s="168">
        <f>Table3[[#This Row],[Summa KOPĀ indikatīvi, EUR]]-Table3[[#This Row],[ES fondi, EUR]]</f>
        <v>90000</v>
      </c>
      <c r="M217" s="168">
        <f>Table3[[#This Row],[Summa KOPĀ indikatīvi, EUR]]*0.85</f>
        <v>510000</v>
      </c>
      <c r="N217" s="58" t="s">
        <v>142</v>
      </c>
      <c r="O217" s="3" t="s">
        <v>673</v>
      </c>
      <c r="P217" s="133" t="s">
        <v>11</v>
      </c>
      <c r="Q217" s="254" t="s">
        <v>1051</v>
      </c>
    </row>
    <row r="218" spans="1:17" ht="135.75" customHeight="1" outlineLevel="1" x14ac:dyDescent="0.25">
      <c r="A218" s="2" t="s">
        <v>108</v>
      </c>
      <c r="B218" s="53">
        <f t="shared" si="9"/>
        <v>178</v>
      </c>
      <c r="C218" s="69">
        <v>22116</v>
      </c>
      <c r="D218" s="7" t="s">
        <v>180</v>
      </c>
      <c r="E218" s="42" t="s">
        <v>181</v>
      </c>
      <c r="F218" s="3"/>
      <c r="G218" s="2" t="s">
        <v>179</v>
      </c>
      <c r="H218" s="33" t="s">
        <v>182</v>
      </c>
      <c r="I218" s="16">
        <v>3000000</v>
      </c>
      <c r="J218" s="169"/>
      <c r="K218" s="168"/>
      <c r="L218" s="168">
        <f>Table3[[#This Row],[Summa KOPĀ indikatīvi, EUR]]-Table3[[#This Row],[ES fondi, EUR]]</f>
        <v>450000</v>
      </c>
      <c r="M218" s="168">
        <f>Table3[[#This Row],[Summa KOPĀ indikatīvi, EUR]]*0.85</f>
        <v>2550000</v>
      </c>
      <c r="N218" s="58" t="s">
        <v>664</v>
      </c>
      <c r="O218" s="3"/>
      <c r="P218" s="133"/>
      <c r="Q218" s="254" t="s">
        <v>1051</v>
      </c>
    </row>
    <row r="219" spans="1:17" ht="152.25" customHeight="1" outlineLevel="1" x14ac:dyDescent="0.25">
      <c r="A219" s="2" t="s">
        <v>108</v>
      </c>
      <c r="B219" s="53">
        <f t="shared" si="9"/>
        <v>179</v>
      </c>
      <c r="C219" s="69">
        <v>22117</v>
      </c>
      <c r="D219" s="7" t="s">
        <v>183</v>
      </c>
      <c r="E219" s="42" t="s">
        <v>184</v>
      </c>
      <c r="F219" s="3"/>
      <c r="G219" s="2" t="s">
        <v>836</v>
      </c>
      <c r="H219" s="33" t="s">
        <v>185</v>
      </c>
      <c r="I219" s="16">
        <v>400000</v>
      </c>
      <c r="J219" s="169"/>
      <c r="K219" s="168"/>
      <c r="L219" s="168">
        <f>Table3[[#This Row],[Summa KOPĀ indikatīvi, EUR]]-Table3[[#This Row],[ES fondi, EUR]]</f>
        <v>60000</v>
      </c>
      <c r="M219" s="168">
        <f>Table3[[#This Row],[Summa KOPĀ indikatīvi, EUR]]*0.85</f>
        <v>340000</v>
      </c>
      <c r="N219" s="58" t="s">
        <v>664</v>
      </c>
      <c r="O219" s="3"/>
      <c r="P219" s="133"/>
      <c r="Q219" s="254" t="s">
        <v>1088</v>
      </c>
    </row>
    <row r="220" spans="1:17" ht="121.5" customHeight="1" outlineLevel="1" x14ac:dyDescent="0.25">
      <c r="A220" s="2" t="s">
        <v>108</v>
      </c>
      <c r="B220" s="53">
        <f>B219+1</f>
        <v>180</v>
      </c>
      <c r="C220" s="61">
        <v>2212</v>
      </c>
      <c r="D220" s="7" t="s">
        <v>531</v>
      </c>
      <c r="E220" s="42" t="s">
        <v>505</v>
      </c>
      <c r="F220" s="3"/>
      <c r="G220" s="2" t="s">
        <v>407</v>
      </c>
      <c r="H220" s="33" t="s">
        <v>507</v>
      </c>
      <c r="I220" s="16">
        <v>500000</v>
      </c>
      <c r="J220" s="169">
        <v>50000</v>
      </c>
      <c r="K220" s="168"/>
      <c r="L220" s="168"/>
      <c r="M220" s="168">
        <v>450000</v>
      </c>
      <c r="N220" s="2" t="s">
        <v>364</v>
      </c>
      <c r="O220" s="3"/>
      <c r="P220" s="133" t="s">
        <v>506</v>
      </c>
      <c r="Q220" s="254" t="s">
        <v>1036</v>
      </c>
    </row>
    <row r="221" spans="1:17" ht="141.75" customHeight="1" outlineLevel="1" x14ac:dyDescent="0.25">
      <c r="A221" s="2" t="s">
        <v>84</v>
      </c>
      <c r="B221" s="53">
        <f t="shared" si="9"/>
        <v>181</v>
      </c>
      <c r="C221" s="61">
        <v>2213</v>
      </c>
      <c r="D221" s="7" t="s">
        <v>1309</v>
      </c>
      <c r="E221" s="42" t="s">
        <v>1310</v>
      </c>
      <c r="F221" s="70" t="s">
        <v>126</v>
      </c>
      <c r="G221" s="2" t="s">
        <v>530</v>
      </c>
      <c r="H221" s="33" t="s">
        <v>1241</v>
      </c>
      <c r="I221" s="16">
        <v>4147537</v>
      </c>
      <c r="J221" s="169">
        <v>622131</v>
      </c>
      <c r="K221" s="168"/>
      <c r="L221" s="168"/>
      <c r="M221" s="168">
        <v>3525406</v>
      </c>
      <c r="N221" s="2" t="s">
        <v>133</v>
      </c>
      <c r="O221" s="3" t="s">
        <v>132</v>
      </c>
      <c r="P221" s="133" t="s">
        <v>35</v>
      </c>
      <c r="Q221" s="254" t="s">
        <v>1036</v>
      </c>
    </row>
    <row r="222" spans="1:17" ht="72" customHeight="1" outlineLevel="1" x14ac:dyDescent="0.25">
      <c r="A222" s="2" t="s">
        <v>84</v>
      </c>
      <c r="B222" s="53">
        <f t="shared" si="9"/>
        <v>182</v>
      </c>
      <c r="C222" s="61">
        <v>2213</v>
      </c>
      <c r="D222" s="7" t="s">
        <v>130</v>
      </c>
      <c r="E222" s="42" t="s">
        <v>131</v>
      </c>
      <c r="F222" s="3"/>
      <c r="G222" s="2" t="s">
        <v>530</v>
      </c>
      <c r="H222" s="33" t="s">
        <v>340</v>
      </c>
      <c r="I222" s="16">
        <v>4000000</v>
      </c>
      <c r="J222" s="169">
        <v>600000</v>
      </c>
      <c r="K222" s="175" t="s">
        <v>461</v>
      </c>
      <c r="L222" s="168"/>
      <c r="M222" s="168">
        <v>3400000</v>
      </c>
      <c r="N222" s="2" t="s">
        <v>133</v>
      </c>
      <c r="O222" s="3" t="s">
        <v>132</v>
      </c>
      <c r="P222" s="133" t="s">
        <v>35</v>
      </c>
      <c r="Q222" s="254" t="s">
        <v>1036</v>
      </c>
    </row>
    <row r="223" spans="1:17" ht="81" customHeight="1" outlineLevel="1" x14ac:dyDescent="0.25">
      <c r="A223" s="2" t="s">
        <v>90</v>
      </c>
      <c r="B223" s="53">
        <f t="shared" si="9"/>
        <v>183</v>
      </c>
      <c r="C223" s="61">
        <v>2213</v>
      </c>
      <c r="D223" s="7" t="s">
        <v>68</v>
      </c>
      <c r="E223" s="42" t="s">
        <v>988</v>
      </c>
      <c r="F223" s="3"/>
      <c r="G223" s="2" t="s">
        <v>530</v>
      </c>
      <c r="H223" s="33" t="s">
        <v>340</v>
      </c>
      <c r="I223" s="16">
        <v>500000</v>
      </c>
      <c r="J223" s="169">
        <v>75000</v>
      </c>
      <c r="K223" s="175" t="s">
        <v>461</v>
      </c>
      <c r="L223" s="168"/>
      <c r="M223" s="168">
        <v>425000</v>
      </c>
      <c r="N223" s="2" t="s">
        <v>133</v>
      </c>
      <c r="O223" s="3" t="s">
        <v>132</v>
      </c>
      <c r="P223" s="133" t="s">
        <v>35</v>
      </c>
      <c r="Q223" s="254" t="s">
        <v>1036</v>
      </c>
    </row>
    <row r="224" spans="1:17" ht="81.599999999999994" customHeight="1" outlineLevel="1" x14ac:dyDescent="0.25">
      <c r="A224" s="2" t="s">
        <v>96</v>
      </c>
      <c r="B224" s="53">
        <f t="shared" si="9"/>
        <v>184</v>
      </c>
      <c r="C224" s="61">
        <v>2214</v>
      </c>
      <c r="D224" s="7" t="s">
        <v>251</v>
      </c>
      <c r="E224" s="42" t="s">
        <v>255</v>
      </c>
      <c r="F224" s="3"/>
      <c r="G224" s="2" t="s">
        <v>837</v>
      </c>
      <c r="H224" s="33" t="s">
        <v>182</v>
      </c>
      <c r="I224" s="16">
        <v>550000</v>
      </c>
      <c r="J224" s="169"/>
      <c r="K224" s="168"/>
      <c r="L224" s="168">
        <v>550000</v>
      </c>
      <c r="M224" s="168"/>
      <c r="N224" s="2"/>
      <c r="O224" s="3"/>
      <c r="P224" s="133"/>
      <c r="Q224" s="15" t="s">
        <v>1089</v>
      </c>
    </row>
    <row r="225" spans="1:17" ht="66.900000000000006" customHeight="1" outlineLevel="1" x14ac:dyDescent="0.25">
      <c r="A225" s="2" t="s">
        <v>98</v>
      </c>
      <c r="B225" s="53">
        <f t="shared" si="9"/>
        <v>185</v>
      </c>
      <c r="C225" s="61">
        <v>2214</v>
      </c>
      <c r="D225" s="7" t="s">
        <v>252</v>
      </c>
      <c r="E225" s="42" t="s">
        <v>1018</v>
      </c>
      <c r="F225" s="3"/>
      <c r="G225" s="2" t="s">
        <v>837</v>
      </c>
      <c r="H225" s="33" t="s">
        <v>340</v>
      </c>
      <c r="I225" s="16">
        <v>200000</v>
      </c>
      <c r="J225" s="169"/>
      <c r="K225" s="168"/>
      <c r="L225" s="168">
        <v>200000</v>
      </c>
      <c r="M225" s="168"/>
      <c r="N225" s="2"/>
      <c r="O225" s="3"/>
      <c r="P225" s="133"/>
      <c r="Q225" s="15" t="s">
        <v>1089</v>
      </c>
    </row>
    <row r="226" spans="1:17" ht="69.599999999999994" customHeight="1" outlineLevel="1" x14ac:dyDescent="0.25">
      <c r="A226" s="2" t="s">
        <v>100</v>
      </c>
      <c r="B226" s="53">
        <f t="shared" si="9"/>
        <v>186</v>
      </c>
      <c r="C226" s="61">
        <v>2214</v>
      </c>
      <c r="D226" s="7" t="s">
        <v>705</v>
      </c>
      <c r="E226" s="42" t="s">
        <v>665</v>
      </c>
      <c r="F226" s="3"/>
      <c r="G226" s="2" t="s">
        <v>837</v>
      </c>
      <c r="H226" s="33" t="s">
        <v>88</v>
      </c>
      <c r="I226" s="16">
        <v>300000</v>
      </c>
      <c r="J226" s="169"/>
      <c r="K226" s="168"/>
      <c r="L226" s="168">
        <v>300000</v>
      </c>
      <c r="M226" s="168"/>
      <c r="N226" s="2"/>
      <c r="O226" s="3"/>
      <c r="P226" s="133"/>
      <c r="Q226" s="15" t="s">
        <v>1089</v>
      </c>
    </row>
    <row r="227" spans="1:17" ht="165.75" customHeight="1" outlineLevel="1" x14ac:dyDescent="0.25">
      <c r="A227" s="143" t="s">
        <v>108</v>
      </c>
      <c r="B227" s="153" t="s">
        <v>1324</v>
      </c>
      <c r="C227" s="144">
        <v>2214</v>
      </c>
      <c r="D227" s="48" t="s">
        <v>1321</v>
      </c>
      <c r="E227" s="49" t="s">
        <v>1323</v>
      </c>
      <c r="F227" s="6"/>
      <c r="G227" s="143" t="s">
        <v>1131</v>
      </c>
      <c r="H227" s="50" t="s">
        <v>1322</v>
      </c>
      <c r="I227" s="16">
        <v>100000</v>
      </c>
      <c r="J227" s="250">
        <v>15000</v>
      </c>
      <c r="K227" s="251"/>
      <c r="L227" s="17"/>
      <c r="M227" s="251">
        <v>85000</v>
      </c>
      <c r="N227" s="143" t="s">
        <v>1306</v>
      </c>
      <c r="O227" s="6"/>
      <c r="P227" s="6"/>
      <c r="Q227" s="15" t="s">
        <v>1089</v>
      </c>
    </row>
    <row r="228" spans="1:17" ht="66.900000000000006" customHeight="1" outlineLevel="1" x14ac:dyDescent="0.25">
      <c r="A228" s="2" t="s">
        <v>84</v>
      </c>
      <c r="B228" s="53">
        <f>B226+1</f>
        <v>187</v>
      </c>
      <c r="C228" s="61">
        <v>2221</v>
      </c>
      <c r="D228" s="7" t="s">
        <v>594</v>
      </c>
      <c r="E228" s="42" t="s">
        <v>595</v>
      </c>
      <c r="F228" s="3"/>
      <c r="G228" s="2" t="s">
        <v>490</v>
      </c>
      <c r="H228" s="33" t="s">
        <v>596</v>
      </c>
      <c r="I228" s="16">
        <v>818465</v>
      </c>
      <c r="J228" s="169">
        <v>634751</v>
      </c>
      <c r="K228" s="168">
        <v>6263</v>
      </c>
      <c r="L228" s="168"/>
      <c r="M228" s="168">
        <v>177451</v>
      </c>
      <c r="N228" s="2" t="s">
        <v>599</v>
      </c>
      <c r="O228" s="3"/>
      <c r="P228" s="133"/>
      <c r="Q228" s="15" t="s">
        <v>1090</v>
      </c>
    </row>
    <row r="229" spans="1:17" ht="57" outlineLevel="1" x14ac:dyDescent="0.25">
      <c r="A229" s="2" t="s">
        <v>93</v>
      </c>
      <c r="B229" s="53">
        <f>B228+1</f>
        <v>188</v>
      </c>
      <c r="C229" s="61">
        <v>2221</v>
      </c>
      <c r="D229" s="7" t="s">
        <v>597</v>
      </c>
      <c r="E229" s="42" t="s">
        <v>598</v>
      </c>
      <c r="F229" s="3"/>
      <c r="G229" s="2" t="s">
        <v>495</v>
      </c>
      <c r="H229" s="33" t="s">
        <v>91</v>
      </c>
      <c r="I229" s="16">
        <v>641172</v>
      </c>
      <c r="J229" s="169">
        <v>281574</v>
      </c>
      <c r="K229" s="168">
        <v>15194</v>
      </c>
      <c r="L229" s="168"/>
      <c r="M229" s="168">
        <v>344404</v>
      </c>
      <c r="N229" s="2" t="s">
        <v>599</v>
      </c>
      <c r="O229" s="3"/>
      <c r="P229" s="133"/>
      <c r="Q229" s="15" t="s">
        <v>1090</v>
      </c>
    </row>
    <row r="230" spans="1:17" ht="86.4" customHeight="1" outlineLevel="1" x14ac:dyDescent="0.25">
      <c r="A230" s="2" t="s">
        <v>100</v>
      </c>
      <c r="B230" s="53">
        <f>B229+1</f>
        <v>189</v>
      </c>
      <c r="C230" s="61">
        <v>2221</v>
      </c>
      <c r="D230" s="7" t="s">
        <v>600</v>
      </c>
      <c r="E230" s="42" t="s">
        <v>601</v>
      </c>
      <c r="F230" s="3"/>
      <c r="G230" s="2" t="s">
        <v>220</v>
      </c>
      <c r="H230" s="33" t="s">
        <v>388</v>
      </c>
      <c r="I230" s="16">
        <v>241886</v>
      </c>
      <c r="J230" s="169">
        <v>91348</v>
      </c>
      <c r="K230" s="168">
        <v>5441</v>
      </c>
      <c r="L230" s="168"/>
      <c r="M230" s="168">
        <v>145097</v>
      </c>
      <c r="N230" s="2" t="s">
        <v>599</v>
      </c>
      <c r="O230" s="3"/>
      <c r="P230" s="133"/>
      <c r="Q230" s="15" t="s">
        <v>1090</v>
      </c>
    </row>
    <row r="231" spans="1:17" ht="79.8" outlineLevel="1" x14ac:dyDescent="0.25">
      <c r="A231" s="52" t="s">
        <v>168</v>
      </c>
      <c r="B231" s="53">
        <f t="shared" si="9"/>
        <v>190</v>
      </c>
      <c r="C231" s="61">
        <v>2221</v>
      </c>
      <c r="D231" s="7" t="s">
        <v>6</v>
      </c>
      <c r="E231" s="42" t="s">
        <v>7</v>
      </c>
      <c r="F231" s="3"/>
      <c r="G231" s="2" t="s">
        <v>210</v>
      </c>
      <c r="H231" s="33" t="s">
        <v>95</v>
      </c>
      <c r="I231" s="16">
        <v>350000</v>
      </c>
      <c r="J231" s="169">
        <v>52500</v>
      </c>
      <c r="K231" s="168"/>
      <c r="L231" s="168"/>
      <c r="M231" s="168">
        <v>297500</v>
      </c>
      <c r="N231" s="2" t="s">
        <v>471</v>
      </c>
      <c r="O231" s="3" t="s">
        <v>394</v>
      </c>
      <c r="P231" s="133" t="s">
        <v>4</v>
      </c>
      <c r="Q231" s="15" t="s">
        <v>1090</v>
      </c>
    </row>
    <row r="232" spans="1:17" ht="105.75" customHeight="1" outlineLevel="1" x14ac:dyDescent="0.25">
      <c r="A232" s="2" t="s">
        <v>100</v>
      </c>
      <c r="B232" s="53">
        <f t="shared" si="9"/>
        <v>191</v>
      </c>
      <c r="C232" s="61">
        <v>2222</v>
      </c>
      <c r="D232" s="7" t="s">
        <v>528</v>
      </c>
      <c r="E232" s="42" t="s">
        <v>527</v>
      </c>
      <c r="F232" s="3"/>
      <c r="G232" s="2" t="s">
        <v>210</v>
      </c>
      <c r="H232" s="33" t="s">
        <v>97</v>
      </c>
      <c r="I232" s="16">
        <v>170000</v>
      </c>
      <c r="J232" s="169">
        <v>25500</v>
      </c>
      <c r="K232" s="168"/>
      <c r="L232" s="168"/>
      <c r="M232" s="168">
        <v>144500</v>
      </c>
      <c r="N232" s="2" t="s">
        <v>471</v>
      </c>
      <c r="O232" s="3" t="s">
        <v>394</v>
      </c>
      <c r="P232" s="133" t="s">
        <v>4</v>
      </c>
      <c r="Q232" s="254" t="s">
        <v>1091</v>
      </c>
    </row>
    <row r="233" spans="1:17" ht="71.400000000000006" customHeight="1" outlineLevel="1" x14ac:dyDescent="0.25">
      <c r="A233" s="2" t="s">
        <v>96</v>
      </c>
      <c r="B233" s="53">
        <f t="shared" si="9"/>
        <v>192</v>
      </c>
      <c r="C233" s="61">
        <v>2222</v>
      </c>
      <c r="D233" s="7" t="s">
        <v>1129</v>
      </c>
      <c r="E233" s="42" t="s">
        <v>1128</v>
      </c>
      <c r="F233" s="3"/>
      <c r="G233" s="2" t="s">
        <v>621</v>
      </c>
      <c r="H233" s="33" t="s">
        <v>507</v>
      </c>
      <c r="I233" s="16">
        <v>300000</v>
      </c>
      <c r="J233" s="169">
        <f>Table3[[#This Row],[Summa KOPĀ indikatīvi, EUR]]-Table3[[#This Row],[ES fondi, EUR]]</f>
        <v>45000</v>
      </c>
      <c r="K233" s="168"/>
      <c r="L233" s="168"/>
      <c r="M233" s="168">
        <f>Table3[[#This Row],[Summa KOPĀ indikatīvi, EUR]]*0.85</f>
        <v>255000</v>
      </c>
      <c r="N233" s="2" t="s">
        <v>471</v>
      </c>
      <c r="O233" s="3" t="s">
        <v>394</v>
      </c>
      <c r="P233" s="133" t="s">
        <v>4</v>
      </c>
      <c r="Q233" s="15" t="s">
        <v>1093</v>
      </c>
    </row>
    <row r="234" spans="1:17" ht="180.75" customHeight="1" outlineLevel="1" x14ac:dyDescent="0.25">
      <c r="A234" s="2" t="s">
        <v>108</v>
      </c>
      <c r="B234" s="53">
        <f t="shared" si="9"/>
        <v>193</v>
      </c>
      <c r="C234" s="61">
        <v>2223</v>
      </c>
      <c r="D234" s="7" t="s">
        <v>70</v>
      </c>
      <c r="E234" s="42" t="s">
        <v>253</v>
      </c>
      <c r="F234" s="3"/>
      <c r="G234" s="2" t="s">
        <v>254</v>
      </c>
      <c r="H234" s="33" t="s">
        <v>88</v>
      </c>
      <c r="I234" s="126">
        <v>10000000</v>
      </c>
      <c r="J234" s="169"/>
      <c r="K234" s="168" t="s">
        <v>461</v>
      </c>
      <c r="L234" s="168" t="s">
        <v>461</v>
      </c>
      <c r="M234" s="168" t="s">
        <v>461</v>
      </c>
      <c r="N234" s="2"/>
      <c r="O234" s="3"/>
      <c r="P234" s="133"/>
      <c r="Q234" s="15" t="s">
        <v>1090</v>
      </c>
    </row>
    <row r="235" spans="1:17" ht="58.5" customHeight="1" outlineLevel="1" x14ac:dyDescent="0.25">
      <c r="A235" s="2" t="s">
        <v>108</v>
      </c>
      <c r="B235" s="53">
        <f t="shared" si="9"/>
        <v>194</v>
      </c>
      <c r="C235" s="61">
        <v>2223</v>
      </c>
      <c r="D235" s="7" t="s">
        <v>71</v>
      </c>
      <c r="E235" s="42" t="s">
        <v>622</v>
      </c>
      <c r="F235" s="3"/>
      <c r="G235" s="2" t="s">
        <v>623</v>
      </c>
      <c r="H235" s="33" t="s">
        <v>342</v>
      </c>
      <c r="I235" s="16">
        <v>200000</v>
      </c>
      <c r="J235" s="169">
        <v>200000</v>
      </c>
      <c r="K235" s="168"/>
      <c r="L235" s="168"/>
      <c r="M235" s="168"/>
      <c r="N235" s="2"/>
      <c r="O235" s="3"/>
      <c r="P235" s="133"/>
      <c r="Q235" s="15" t="s">
        <v>1090</v>
      </c>
    </row>
    <row r="236" spans="1:17" ht="256.5" customHeight="1" outlineLevel="1" x14ac:dyDescent="0.25">
      <c r="A236" s="8" t="s">
        <v>84</v>
      </c>
      <c r="B236" s="55">
        <f>B235+1</f>
        <v>195</v>
      </c>
      <c r="C236" s="63">
        <v>223</v>
      </c>
      <c r="D236" s="32" t="s">
        <v>1184</v>
      </c>
      <c r="E236" s="40" t="s">
        <v>1121</v>
      </c>
      <c r="F236" s="9"/>
      <c r="G236" s="8" t="s">
        <v>838</v>
      </c>
      <c r="H236" s="34" t="s">
        <v>88</v>
      </c>
      <c r="I236" s="36">
        <v>1000000</v>
      </c>
      <c r="J236" s="184" t="s">
        <v>461</v>
      </c>
      <c r="K236" s="178" t="s">
        <v>461</v>
      </c>
      <c r="L236" s="178"/>
      <c r="M236" s="178" t="s">
        <v>461</v>
      </c>
      <c r="N236" s="8"/>
      <c r="O236" s="9"/>
      <c r="P236" s="134"/>
      <c r="Q236" s="15" t="s">
        <v>1090</v>
      </c>
    </row>
    <row r="237" spans="1:17" x14ac:dyDescent="0.25">
      <c r="A237" s="222" t="s">
        <v>644</v>
      </c>
      <c r="B237" s="223"/>
      <c r="C237" s="224"/>
      <c r="D237" s="225"/>
      <c r="E237" s="226"/>
      <c r="F237" s="226"/>
      <c r="G237" s="227"/>
      <c r="H237" s="226"/>
      <c r="I237" s="228"/>
      <c r="J237" s="229"/>
      <c r="K237" s="229"/>
      <c r="L237" s="229"/>
      <c r="M237" s="229"/>
      <c r="N237" s="227"/>
      <c r="O237" s="227"/>
      <c r="P237" s="227"/>
      <c r="Q237" s="255"/>
    </row>
    <row r="238" spans="1:17" ht="68.25" customHeight="1" outlineLevel="1" x14ac:dyDescent="0.25">
      <c r="A238" s="12" t="s">
        <v>108</v>
      </c>
      <c r="B238" s="54">
        <f>B236+1</f>
        <v>196</v>
      </c>
      <c r="C238" s="62">
        <v>2321</v>
      </c>
      <c r="D238" s="37" t="s">
        <v>643</v>
      </c>
      <c r="E238" s="41" t="s">
        <v>624</v>
      </c>
      <c r="F238" s="13"/>
      <c r="G238" s="12" t="s">
        <v>526</v>
      </c>
      <c r="H238" s="38" t="s">
        <v>342</v>
      </c>
      <c r="I238" s="39">
        <v>5000000</v>
      </c>
      <c r="J238" s="181">
        <v>750000</v>
      </c>
      <c r="K238" s="177"/>
      <c r="L238" s="177"/>
      <c r="M238" s="177">
        <v>4250000</v>
      </c>
      <c r="N238" s="12" t="s">
        <v>206</v>
      </c>
      <c r="O238" s="13" t="s">
        <v>27</v>
      </c>
      <c r="P238" s="135" t="s">
        <v>28</v>
      </c>
      <c r="Q238" s="15" t="s">
        <v>1094</v>
      </c>
    </row>
    <row r="239" spans="1:17" ht="57" outlineLevel="1" x14ac:dyDescent="0.25">
      <c r="A239" s="2" t="s">
        <v>108</v>
      </c>
      <c r="B239" s="54">
        <f>B238+1</f>
        <v>197</v>
      </c>
      <c r="C239" s="61">
        <v>2322</v>
      </c>
      <c r="D239" s="7" t="s">
        <v>231</v>
      </c>
      <c r="E239" s="42" t="s">
        <v>232</v>
      </c>
      <c r="F239" s="3"/>
      <c r="G239" s="2" t="s">
        <v>233</v>
      </c>
      <c r="H239" s="33" t="s">
        <v>318</v>
      </c>
      <c r="I239" s="16">
        <v>8000000</v>
      </c>
      <c r="J239" s="169"/>
      <c r="K239" s="168"/>
      <c r="L239" s="168"/>
      <c r="M239" s="168"/>
      <c r="N239" s="2" t="s">
        <v>234</v>
      </c>
      <c r="O239" s="3" t="s">
        <v>30</v>
      </c>
      <c r="P239" s="133" t="s">
        <v>34</v>
      </c>
      <c r="Q239" s="15" t="s">
        <v>1094</v>
      </c>
    </row>
    <row r="240" spans="1:17" ht="120.75" customHeight="1" outlineLevel="1" x14ac:dyDescent="0.25">
      <c r="A240" s="8" t="s">
        <v>108</v>
      </c>
      <c r="B240" s="54">
        <f>B239+1</f>
        <v>198</v>
      </c>
      <c r="C240" s="63">
        <v>233</v>
      </c>
      <c r="D240" s="32" t="s">
        <v>73</v>
      </c>
      <c r="E240" s="40" t="s">
        <v>625</v>
      </c>
      <c r="F240" s="9"/>
      <c r="G240" s="8" t="s">
        <v>490</v>
      </c>
      <c r="H240" s="34" t="s">
        <v>342</v>
      </c>
      <c r="I240" s="36">
        <v>2000000</v>
      </c>
      <c r="J240" s="185">
        <v>2000000</v>
      </c>
      <c r="K240" s="176"/>
      <c r="L240" s="176"/>
      <c r="M240" s="176"/>
      <c r="N240" s="8" t="s">
        <v>316</v>
      </c>
      <c r="O240" s="9"/>
      <c r="P240" s="134"/>
      <c r="Q240" s="15" t="s">
        <v>1094</v>
      </c>
    </row>
    <row r="241" spans="1:17" x14ac:dyDescent="0.25">
      <c r="A241" s="222" t="s">
        <v>645</v>
      </c>
      <c r="B241" s="223"/>
      <c r="C241" s="224"/>
      <c r="D241" s="225"/>
      <c r="E241" s="226"/>
      <c r="F241" s="226"/>
      <c r="G241" s="227"/>
      <c r="H241" s="226"/>
      <c r="I241" s="228"/>
      <c r="J241" s="229"/>
      <c r="K241" s="229"/>
      <c r="L241" s="229"/>
      <c r="M241" s="229"/>
      <c r="N241" s="227"/>
      <c r="O241" s="227"/>
      <c r="P241" s="227"/>
      <c r="Q241" s="255"/>
    </row>
    <row r="242" spans="1:17" ht="67.5" customHeight="1" outlineLevel="1" x14ac:dyDescent="0.25">
      <c r="A242" s="12" t="s">
        <v>108</v>
      </c>
      <c r="B242" s="54">
        <f>B240+1</f>
        <v>199</v>
      </c>
      <c r="C242" s="62">
        <v>241</v>
      </c>
      <c r="D242" s="37" t="s">
        <v>524</v>
      </c>
      <c r="E242" s="41" t="s">
        <v>671</v>
      </c>
      <c r="F242" s="13"/>
      <c r="G242" s="12" t="s">
        <v>525</v>
      </c>
      <c r="H242" s="38" t="s">
        <v>342</v>
      </c>
      <c r="I242" s="39">
        <v>300000</v>
      </c>
      <c r="J242" s="181">
        <v>300000</v>
      </c>
      <c r="K242" s="177"/>
      <c r="L242" s="177"/>
      <c r="M242" s="177"/>
      <c r="N242" s="12" t="s">
        <v>316</v>
      </c>
      <c r="O242" s="13"/>
      <c r="P242" s="135"/>
      <c r="Q242" s="254" t="s">
        <v>1095</v>
      </c>
    </row>
    <row r="243" spans="1:17" ht="93.75" customHeight="1" outlineLevel="1" x14ac:dyDescent="0.25">
      <c r="A243" s="2" t="s">
        <v>93</v>
      </c>
      <c r="B243" s="53">
        <f>B242+1</f>
        <v>200</v>
      </c>
      <c r="C243" s="61">
        <v>242</v>
      </c>
      <c r="D243" s="7" t="s">
        <v>128</v>
      </c>
      <c r="E243" s="42" t="s">
        <v>670</v>
      </c>
      <c r="F243" s="3"/>
      <c r="G243" s="2" t="s">
        <v>495</v>
      </c>
      <c r="H243" s="33" t="s">
        <v>88</v>
      </c>
      <c r="I243" s="16">
        <v>500000</v>
      </c>
      <c r="J243" s="169">
        <v>75000</v>
      </c>
      <c r="K243" s="168"/>
      <c r="L243" s="168"/>
      <c r="M243" s="168">
        <f>Table3[[#This Row],[Summa KOPĀ indikatīvi, EUR]]*0.85</f>
        <v>425000</v>
      </c>
      <c r="N243" s="2" t="s">
        <v>523</v>
      </c>
      <c r="O243" s="3" t="s">
        <v>8</v>
      </c>
      <c r="P243" s="133" t="s">
        <v>36</v>
      </c>
      <c r="Q243" s="254" t="s">
        <v>1095</v>
      </c>
    </row>
    <row r="244" spans="1:17" ht="140.25" customHeight="1" outlineLevel="1" x14ac:dyDescent="0.25">
      <c r="A244" s="143" t="s">
        <v>108</v>
      </c>
      <c r="B244" s="153" t="s">
        <v>1305</v>
      </c>
      <c r="C244" s="144">
        <v>241</v>
      </c>
      <c r="D244" s="48" t="s">
        <v>1313</v>
      </c>
      <c r="E244" s="49" t="s">
        <v>1320</v>
      </c>
      <c r="F244" s="6"/>
      <c r="G244" s="143" t="s">
        <v>1307</v>
      </c>
      <c r="H244" s="15" t="s">
        <v>332</v>
      </c>
      <c r="I244" s="16">
        <v>1218000</v>
      </c>
      <c r="J244" s="251">
        <f>Table3[[#This Row],[Summa KOPĀ indikatīvi, EUR]]-Table3[[#This Row],[ES fondi, EUR]]</f>
        <v>182700</v>
      </c>
      <c r="K244" s="251"/>
      <c r="L244" s="17"/>
      <c r="M244" s="251">
        <v>1035300</v>
      </c>
      <c r="N244" s="143" t="s">
        <v>1306</v>
      </c>
      <c r="O244" s="6"/>
      <c r="P244" s="6"/>
      <c r="Q244" s="256">
        <v>16</v>
      </c>
    </row>
    <row r="245" spans="1:17" x14ac:dyDescent="0.25">
      <c r="A245" s="222" t="s">
        <v>646</v>
      </c>
      <c r="B245" s="223"/>
      <c r="C245" s="224"/>
      <c r="D245" s="233"/>
      <c r="E245" s="247"/>
      <c r="F245" s="248"/>
      <c r="G245" s="227"/>
      <c r="H245" s="247"/>
      <c r="I245" s="249"/>
      <c r="J245" s="229"/>
      <c r="K245" s="229"/>
      <c r="L245" s="229"/>
      <c r="M245" s="229"/>
      <c r="N245" s="227"/>
      <c r="O245" s="227"/>
      <c r="P245" s="227"/>
      <c r="Q245" s="255"/>
    </row>
    <row r="246" spans="1:17" ht="232.5" customHeight="1" outlineLevel="1" x14ac:dyDescent="0.25">
      <c r="A246" s="12" t="s">
        <v>84</v>
      </c>
      <c r="B246" s="54">
        <f>B243+1</f>
        <v>201</v>
      </c>
      <c r="C246" s="62">
        <v>2511</v>
      </c>
      <c r="D246" s="37" t="s">
        <v>1308</v>
      </c>
      <c r="E246" s="41" t="s">
        <v>1315</v>
      </c>
      <c r="F246" s="13" t="s">
        <v>125</v>
      </c>
      <c r="G246" s="12" t="s">
        <v>490</v>
      </c>
      <c r="H246" s="38" t="s">
        <v>97</v>
      </c>
      <c r="I246" s="257">
        <v>1786034</v>
      </c>
      <c r="J246" s="181">
        <v>728405</v>
      </c>
      <c r="K246" s="177"/>
      <c r="L246" s="177"/>
      <c r="M246" s="177">
        <v>485603</v>
      </c>
      <c r="N246" s="12" t="s">
        <v>124</v>
      </c>
      <c r="O246" s="13" t="s">
        <v>8</v>
      </c>
      <c r="P246" s="135" t="s">
        <v>36</v>
      </c>
      <c r="Q246" s="15" t="s">
        <v>1096</v>
      </c>
    </row>
    <row r="247" spans="1:17" ht="228" customHeight="1" outlineLevel="1" x14ac:dyDescent="0.25">
      <c r="A247" s="2" t="s">
        <v>84</v>
      </c>
      <c r="B247" s="53">
        <f t="shared" ref="B247:B280" si="10">B246+1</f>
        <v>202</v>
      </c>
      <c r="C247" s="61">
        <v>2511</v>
      </c>
      <c r="D247" s="7" t="s">
        <v>685</v>
      </c>
      <c r="E247" s="42" t="s">
        <v>522</v>
      </c>
      <c r="F247" s="3"/>
      <c r="G247" s="2" t="s">
        <v>490</v>
      </c>
      <c r="H247" s="33" t="s">
        <v>139</v>
      </c>
      <c r="I247" s="16">
        <v>310509</v>
      </c>
      <c r="J247" s="324">
        <v>31051</v>
      </c>
      <c r="K247" s="168">
        <v>93152</v>
      </c>
      <c r="L247" s="168"/>
      <c r="M247" s="168">
        <f>Table3[[#This Row],[Summa KOPĀ indikatīvi, EUR]]-(Table3[[#This Row],[t.sk. PAŠV., EUR]]+Table3[[#This Row],[VALSTS, EUR]])</f>
        <v>186306</v>
      </c>
      <c r="N247" s="2" t="s">
        <v>320</v>
      </c>
      <c r="O247" s="3" t="s">
        <v>40</v>
      </c>
      <c r="P247" s="133" t="s">
        <v>521</v>
      </c>
      <c r="Q247" s="15" t="s">
        <v>1096</v>
      </c>
    </row>
    <row r="248" spans="1:17" ht="62.1" customHeight="1" outlineLevel="1" x14ac:dyDescent="0.25">
      <c r="A248" s="2" t="s">
        <v>93</v>
      </c>
      <c r="B248" s="53">
        <f t="shared" si="10"/>
        <v>203</v>
      </c>
      <c r="C248" s="61">
        <v>2511</v>
      </c>
      <c r="D248" s="7" t="s">
        <v>666</v>
      </c>
      <c r="E248" s="42" t="s">
        <v>679</v>
      </c>
      <c r="F248" s="3"/>
      <c r="G248" s="2" t="s">
        <v>989</v>
      </c>
      <c r="H248" s="33" t="s">
        <v>479</v>
      </c>
      <c r="I248" s="16">
        <v>90000</v>
      </c>
      <c r="J248" s="169">
        <f>Table3[[#This Row],[Summa KOPĀ indikatīvi, EUR]]-Table3[[#This Row],[ES fondi, EUR]]</f>
        <v>13500</v>
      </c>
      <c r="K248" s="168"/>
      <c r="L248" s="168"/>
      <c r="M248" s="168">
        <f>Table3[[#This Row],[Summa KOPĀ indikatīvi, EUR]]*0.85</f>
        <v>76500</v>
      </c>
      <c r="N248" s="2" t="s">
        <v>481</v>
      </c>
      <c r="O248" s="3" t="s">
        <v>482</v>
      </c>
      <c r="P248" s="133" t="s">
        <v>18</v>
      </c>
      <c r="Q248" s="15" t="s">
        <v>1096</v>
      </c>
    </row>
    <row r="249" spans="1:17" ht="67.5" customHeight="1" outlineLevel="1" x14ac:dyDescent="0.25">
      <c r="A249" s="2" t="s">
        <v>108</v>
      </c>
      <c r="B249" s="53">
        <f t="shared" si="10"/>
        <v>204</v>
      </c>
      <c r="C249" s="61">
        <v>2511</v>
      </c>
      <c r="D249" s="7" t="s">
        <v>568</v>
      </c>
      <c r="E249" s="42" t="s">
        <v>565</v>
      </c>
      <c r="F249" s="3"/>
      <c r="G249" s="2" t="s">
        <v>566</v>
      </c>
      <c r="H249" s="33" t="s">
        <v>318</v>
      </c>
      <c r="I249" s="16">
        <v>250000</v>
      </c>
      <c r="J249" s="169">
        <v>75000</v>
      </c>
      <c r="K249" s="168"/>
      <c r="L249" s="168"/>
      <c r="M249" s="168">
        <f>I248</f>
        <v>90000</v>
      </c>
      <c r="N249" s="2" t="s">
        <v>567</v>
      </c>
      <c r="O249" s="3" t="s">
        <v>365</v>
      </c>
      <c r="P249" s="133" t="s">
        <v>499</v>
      </c>
      <c r="Q249" s="15" t="s">
        <v>1096</v>
      </c>
    </row>
    <row r="250" spans="1:17" ht="93.75" customHeight="1" outlineLevel="1" x14ac:dyDescent="0.25">
      <c r="A250" s="2" t="s">
        <v>93</v>
      </c>
      <c r="B250" s="53">
        <f t="shared" si="10"/>
        <v>205</v>
      </c>
      <c r="C250" s="61">
        <v>2512</v>
      </c>
      <c r="D250" s="7" t="s">
        <v>587</v>
      </c>
      <c r="E250" s="327" t="s">
        <v>1337</v>
      </c>
      <c r="F250" s="3"/>
      <c r="G250" s="2" t="s">
        <v>496</v>
      </c>
      <c r="H250" s="328" t="s">
        <v>479</v>
      </c>
      <c r="I250" s="329">
        <v>200000</v>
      </c>
      <c r="J250" s="324">
        <f>Table3[[#This Row],[Summa KOPĀ indikatīvi, EUR]]-Table3[[#This Row],[ES fondi, EUR]]</f>
        <v>20000</v>
      </c>
      <c r="K250" s="168"/>
      <c r="L250" s="168"/>
      <c r="M250" s="325">
        <f>Table3[[#This Row],[Summa KOPĀ indikatīvi, EUR]]*0.9</f>
        <v>180000</v>
      </c>
      <c r="N250" s="326" t="s">
        <v>364</v>
      </c>
      <c r="O250" s="3" t="s">
        <v>8</v>
      </c>
      <c r="P250" s="133" t="s">
        <v>36</v>
      </c>
      <c r="Q250" s="254" t="s">
        <v>1097</v>
      </c>
    </row>
    <row r="251" spans="1:17" ht="221.25" customHeight="1" outlineLevel="1" x14ac:dyDescent="0.25">
      <c r="A251" s="2" t="s">
        <v>100</v>
      </c>
      <c r="B251" s="53">
        <f t="shared" si="10"/>
        <v>206</v>
      </c>
      <c r="C251" s="61">
        <v>2512</v>
      </c>
      <c r="D251" s="7" t="s">
        <v>9</v>
      </c>
      <c r="E251" s="42" t="s">
        <v>1098</v>
      </c>
      <c r="F251" s="3"/>
      <c r="G251" s="2" t="s">
        <v>220</v>
      </c>
      <c r="H251" s="33" t="s">
        <v>97</v>
      </c>
      <c r="I251" s="16">
        <v>400000</v>
      </c>
      <c r="J251" s="169">
        <v>60000</v>
      </c>
      <c r="K251" s="168"/>
      <c r="L251" s="168"/>
      <c r="M251" s="168">
        <f>Table3[[#This Row],[Summa KOPĀ indikatīvi, EUR]]*0.85</f>
        <v>340000</v>
      </c>
      <c r="N251" s="2" t="s">
        <v>127</v>
      </c>
      <c r="O251" s="3" t="s">
        <v>186</v>
      </c>
      <c r="P251" s="133" t="s">
        <v>520</v>
      </c>
      <c r="Q251" s="254" t="s">
        <v>1097</v>
      </c>
    </row>
    <row r="252" spans="1:17" ht="146.25" customHeight="1" outlineLevel="1" x14ac:dyDescent="0.25">
      <c r="A252" s="2" t="s">
        <v>100</v>
      </c>
      <c r="B252" s="53">
        <f t="shared" si="10"/>
        <v>207</v>
      </c>
      <c r="C252" s="61">
        <v>2512</v>
      </c>
      <c r="D252" s="7" t="s">
        <v>519</v>
      </c>
      <c r="E252" s="42" t="s">
        <v>256</v>
      </c>
      <c r="F252" s="3"/>
      <c r="G252" s="2" t="s">
        <v>220</v>
      </c>
      <c r="H252" s="33" t="s">
        <v>95</v>
      </c>
      <c r="I252" s="16">
        <v>100000</v>
      </c>
      <c r="J252" s="169">
        <v>100000</v>
      </c>
      <c r="K252" s="168"/>
      <c r="L252" s="168"/>
      <c r="M252" s="168"/>
      <c r="N252" s="2" t="s">
        <v>316</v>
      </c>
      <c r="O252" s="3"/>
      <c r="P252" s="133"/>
      <c r="Q252" s="254" t="s">
        <v>1097</v>
      </c>
    </row>
    <row r="253" spans="1:17" ht="57" outlineLevel="1" x14ac:dyDescent="0.25">
      <c r="A253" s="2" t="s">
        <v>90</v>
      </c>
      <c r="B253" s="53">
        <f t="shared" si="10"/>
        <v>208</v>
      </c>
      <c r="C253" s="61">
        <v>2512</v>
      </c>
      <c r="D253" s="7" t="s">
        <v>518</v>
      </c>
      <c r="E253" s="42" t="s">
        <v>257</v>
      </c>
      <c r="F253" s="3"/>
      <c r="G253" s="2" t="s">
        <v>491</v>
      </c>
      <c r="H253" s="33" t="s">
        <v>88</v>
      </c>
      <c r="I253" s="16">
        <v>23054</v>
      </c>
      <c r="J253" s="169">
        <v>2305</v>
      </c>
      <c r="K253" s="168"/>
      <c r="L253" s="168"/>
      <c r="M253" s="168">
        <v>20749</v>
      </c>
      <c r="N253" s="2" t="s">
        <v>364</v>
      </c>
      <c r="O253" s="3" t="s">
        <v>365</v>
      </c>
      <c r="P253" s="133" t="s">
        <v>486</v>
      </c>
      <c r="Q253" s="254" t="s">
        <v>1097</v>
      </c>
    </row>
    <row r="254" spans="1:17" ht="54.9" customHeight="1" outlineLevel="1" x14ac:dyDescent="0.25">
      <c r="A254" s="2" t="s">
        <v>93</v>
      </c>
      <c r="B254" s="53">
        <f t="shared" si="10"/>
        <v>209</v>
      </c>
      <c r="C254" s="61">
        <v>2512</v>
      </c>
      <c r="D254" s="7" t="s">
        <v>258</v>
      </c>
      <c r="E254" s="42" t="s">
        <v>517</v>
      </c>
      <c r="F254" s="3"/>
      <c r="G254" s="2" t="s">
        <v>129</v>
      </c>
      <c r="H254" s="33" t="s">
        <v>399</v>
      </c>
      <c r="I254" s="16">
        <v>60000</v>
      </c>
      <c r="J254" s="169">
        <v>6000</v>
      </c>
      <c r="K254" s="168"/>
      <c r="L254" s="168"/>
      <c r="M254" s="168">
        <v>54000</v>
      </c>
      <c r="N254" s="2" t="s">
        <v>364</v>
      </c>
      <c r="O254" s="3" t="s">
        <v>365</v>
      </c>
      <c r="P254" s="133" t="s">
        <v>499</v>
      </c>
      <c r="Q254" s="254" t="s">
        <v>1097</v>
      </c>
    </row>
    <row r="255" spans="1:17" ht="117.75" customHeight="1" outlineLevel="1" x14ac:dyDescent="0.25">
      <c r="A255" s="2" t="s">
        <v>108</v>
      </c>
      <c r="B255" s="53">
        <f t="shared" si="10"/>
        <v>210</v>
      </c>
      <c r="C255" s="61">
        <v>2512</v>
      </c>
      <c r="D255" s="7" t="s">
        <v>246</v>
      </c>
      <c r="E255" s="42" t="s">
        <v>247</v>
      </c>
      <c r="F255" s="3"/>
      <c r="G255" s="2" t="s">
        <v>490</v>
      </c>
      <c r="H255" s="33" t="s">
        <v>82</v>
      </c>
      <c r="I255" s="16">
        <v>50000</v>
      </c>
      <c r="J255" s="169">
        <v>7500</v>
      </c>
      <c r="K255" s="168">
        <v>42500</v>
      </c>
      <c r="L255" s="168"/>
      <c r="M255" s="168"/>
      <c r="N255" s="2" t="s">
        <v>516</v>
      </c>
      <c r="O255" s="3"/>
      <c r="P255" s="133" t="s">
        <v>499</v>
      </c>
      <c r="Q255" s="254" t="s">
        <v>1097</v>
      </c>
    </row>
    <row r="256" spans="1:17" ht="93" customHeight="1" outlineLevel="1" x14ac:dyDescent="0.25">
      <c r="A256" s="2" t="s">
        <v>100</v>
      </c>
      <c r="B256" s="53">
        <f t="shared" si="10"/>
        <v>211</v>
      </c>
      <c r="C256" s="61">
        <v>2512</v>
      </c>
      <c r="D256" s="7" t="s">
        <v>626</v>
      </c>
      <c r="E256" s="42" t="s">
        <v>504</v>
      </c>
      <c r="F256" s="3"/>
      <c r="G256" s="2" t="s">
        <v>432</v>
      </c>
      <c r="H256" s="33" t="s">
        <v>82</v>
      </c>
      <c r="I256" s="16">
        <v>150000</v>
      </c>
      <c r="J256" s="169">
        <f>Table3[[#This Row],[Summa KOPĀ indikatīvi, EUR]]-Table3[[#This Row],[VALSTS, EUR]]</f>
        <v>22500</v>
      </c>
      <c r="K256" s="168">
        <f>Table3[[#This Row],[Summa KOPĀ indikatīvi, EUR]]*0.85</f>
        <v>127500</v>
      </c>
      <c r="L256" s="168"/>
      <c r="M256" s="168"/>
      <c r="N256" s="2" t="s">
        <v>516</v>
      </c>
      <c r="O256" s="3"/>
      <c r="P256" s="133"/>
      <c r="Q256" s="254" t="s">
        <v>1097</v>
      </c>
    </row>
    <row r="257" spans="1:17" ht="243.75" customHeight="1" outlineLevel="1" x14ac:dyDescent="0.25">
      <c r="A257" s="2" t="s">
        <v>100</v>
      </c>
      <c r="B257" s="53">
        <f t="shared" si="10"/>
        <v>212</v>
      </c>
      <c r="C257" s="61">
        <v>2513</v>
      </c>
      <c r="D257" s="7" t="s">
        <v>1176</v>
      </c>
      <c r="E257" s="42" t="s">
        <v>1300</v>
      </c>
      <c r="F257" s="3"/>
      <c r="G257" s="2" t="s">
        <v>515</v>
      </c>
      <c r="H257" s="33" t="s">
        <v>342</v>
      </c>
      <c r="I257" s="16">
        <v>170000</v>
      </c>
      <c r="J257" s="169">
        <f>Table3[[#This Row],[Summa KOPĀ indikatīvi, EUR]]-Table3[[#This Row],[ES fondi, EUR]]</f>
        <v>25500</v>
      </c>
      <c r="K257" s="168"/>
      <c r="L257" s="168"/>
      <c r="M257" s="168">
        <f>Table3[[#This Row],[Summa KOPĀ indikatīvi, EUR]]*0.85</f>
        <v>144500</v>
      </c>
      <c r="N257" s="58" t="s">
        <v>514</v>
      </c>
      <c r="O257" s="3" t="s">
        <v>211</v>
      </c>
      <c r="P257" s="133" t="s">
        <v>17</v>
      </c>
      <c r="Q257" s="254" t="s">
        <v>1099</v>
      </c>
    </row>
    <row r="258" spans="1:17" ht="79.2" outlineLevel="1" x14ac:dyDescent="0.25">
      <c r="A258" s="2" t="s">
        <v>96</v>
      </c>
      <c r="B258" s="53">
        <f t="shared" si="10"/>
        <v>213</v>
      </c>
      <c r="C258" s="61">
        <v>2513</v>
      </c>
      <c r="D258" s="7" t="s">
        <v>563</v>
      </c>
      <c r="E258" s="42" t="s">
        <v>692</v>
      </c>
      <c r="F258" s="3"/>
      <c r="G258" s="2" t="s">
        <v>564</v>
      </c>
      <c r="H258" s="33" t="s">
        <v>318</v>
      </c>
      <c r="I258" s="16">
        <v>1000000</v>
      </c>
      <c r="J258" s="169">
        <v>300000</v>
      </c>
      <c r="K258" s="168"/>
      <c r="L258" s="168"/>
      <c r="M258" s="168">
        <v>700000</v>
      </c>
      <c r="N258" s="58" t="s">
        <v>364</v>
      </c>
      <c r="O258" s="3" t="s">
        <v>365</v>
      </c>
      <c r="P258" s="133"/>
      <c r="Q258" s="254" t="s">
        <v>1099</v>
      </c>
    </row>
    <row r="259" spans="1:17" ht="119.25" customHeight="1" outlineLevel="1" x14ac:dyDescent="0.25">
      <c r="A259" s="2" t="s">
        <v>100</v>
      </c>
      <c r="B259" s="53">
        <f t="shared" si="10"/>
        <v>214</v>
      </c>
      <c r="C259" s="61">
        <v>2514</v>
      </c>
      <c r="D259" s="7" t="s">
        <v>1141</v>
      </c>
      <c r="E259" s="42" t="s">
        <v>1140</v>
      </c>
      <c r="F259" s="3"/>
      <c r="G259" s="2" t="s">
        <v>220</v>
      </c>
      <c r="H259" s="33" t="s">
        <v>95</v>
      </c>
      <c r="I259" s="16">
        <v>50000</v>
      </c>
      <c r="J259" s="169">
        <v>5000</v>
      </c>
      <c r="K259" s="168"/>
      <c r="L259" s="168"/>
      <c r="M259" s="168">
        <v>45000</v>
      </c>
      <c r="N259" s="2" t="s">
        <v>364</v>
      </c>
      <c r="O259" s="3" t="s">
        <v>365</v>
      </c>
      <c r="P259" s="133" t="s">
        <v>502</v>
      </c>
      <c r="Q259" s="254" t="s">
        <v>1095</v>
      </c>
    </row>
    <row r="260" spans="1:17" ht="31.5" customHeight="1" outlineLevel="1" x14ac:dyDescent="0.25">
      <c r="A260" s="2" t="s">
        <v>108</v>
      </c>
      <c r="B260" s="53">
        <f t="shared" si="10"/>
        <v>215</v>
      </c>
      <c r="C260" s="61">
        <v>2514</v>
      </c>
      <c r="D260" s="7" t="s">
        <v>588</v>
      </c>
      <c r="E260" s="42" t="s">
        <v>991</v>
      </c>
      <c r="F260" s="3"/>
      <c r="G260" s="2" t="s">
        <v>428</v>
      </c>
      <c r="H260" s="33" t="s">
        <v>342</v>
      </c>
      <c r="I260" s="16">
        <v>50000</v>
      </c>
      <c r="J260" s="169">
        <v>50000</v>
      </c>
      <c r="K260" s="168"/>
      <c r="L260" s="168"/>
      <c r="M260" s="168"/>
      <c r="N260" s="2"/>
      <c r="O260" s="3"/>
      <c r="P260" s="133"/>
      <c r="Q260" s="254" t="s">
        <v>1095</v>
      </c>
    </row>
    <row r="261" spans="1:17" ht="158.4" customHeight="1" outlineLevel="1" x14ac:dyDescent="0.25">
      <c r="A261" s="2" t="s">
        <v>108</v>
      </c>
      <c r="B261" s="53">
        <f t="shared" si="10"/>
        <v>216</v>
      </c>
      <c r="C261" s="61">
        <v>2514</v>
      </c>
      <c r="D261" s="7" t="s">
        <v>314</v>
      </c>
      <c r="E261" s="42" t="s">
        <v>589</v>
      </c>
      <c r="F261" s="3"/>
      <c r="G261" s="2" t="s">
        <v>428</v>
      </c>
      <c r="H261" s="33" t="s">
        <v>88</v>
      </c>
      <c r="I261" s="16">
        <v>300000</v>
      </c>
      <c r="J261" s="169">
        <v>300000</v>
      </c>
      <c r="K261" s="168"/>
      <c r="L261" s="168"/>
      <c r="M261" s="168"/>
      <c r="N261" s="2"/>
      <c r="O261" s="3"/>
      <c r="P261" s="133"/>
      <c r="Q261" s="254" t="s">
        <v>1095</v>
      </c>
    </row>
    <row r="262" spans="1:17" ht="94.5" customHeight="1" outlineLevel="1" x14ac:dyDescent="0.25">
      <c r="A262" s="2" t="s">
        <v>108</v>
      </c>
      <c r="B262" s="53">
        <f t="shared" si="10"/>
        <v>217</v>
      </c>
      <c r="C262" s="61">
        <v>2515</v>
      </c>
      <c r="D262" s="7" t="s">
        <v>260</v>
      </c>
      <c r="E262" s="42" t="s">
        <v>990</v>
      </c>
      <c r="F262" s="3"/>
      <c r="G262" s="2" t="s">
        <v>513</v>
      </c>
      <c r="H262" s="33" t="s">
        <v>399</v>
      </c>
      <c r="I262" s="16">
        <v>200000</v>
      </c>
      <c r="J262" s="169">
        <v>200000</v>
      </c>
      <c r="K262" s="168"/>
      <c r="L262" s="168"/>
      <c r="M262" s="168"/>
      <c r="N262" s="2"/>
      <c r="O262" s="3"/>
      <c r="P262" s="133"/>
      <c r="Q262" s="15" t="s">
        <v>1100</v>
      </c>
    </row>
    <row r="263" spans="1:17" ht="45.6" outlineLevel="1" x14ac:dyDescent="0.25">
      <c r="A263" s="2" t="s">
        <v>108</v>
      </c>
      <c r="B263" s="53">
        <f t="shared" si="10"/>
        <v>218</v>
      </c>
      <c r="C263" s="61">
        <v>2521</v>
      </c>
      <c r="D263" s="7" t="s">
        <v>627</v>
      </c>
      <c r="E263" s="42" t="s">
        <v>992</v>
      </c>
      <c r="F263" s="3"/>
      <c r="G263" s="2" t="s">
        <v>513</v>
      </c>
      <c r="H263" s="33" t="s">
        <v>318</v>
      </c>
      <c r="I263" s="16">
        <v>1000000</v>
      </c>
      <c r="J263" s="169">
        <v>1000000</v>
      </c>
      <c r="K263" s="168"/>
      <c r="L263" s="168"/>
      <c r="M263" s="168"/>
      <c r="N263" s="2"/>
      <c r="O263" s="3"/>
      <c r="P263" s="133"/>
      <c r="Q263" s="15" t="s">
        <v>1100</v>
      </c>
    </row>
    <row r="264" spans="1:17" ht="210" customHeight="1" outlineLevel="1" x14ac:dyDescent="0.25">
      <c r="A264" s="150" t="s">
        <v>84</v>
      </c>
      <c r="B264" s="152">
        <f>B263+1</f>
        <v>219</v>
      </c>
      <c r="C264" s="151">
        <v>2521</v>
      </c>
      <c r="D264" s="48" t="s">
        <v>1150</v>
      </c>
      <c r="E264" s="49" t="s">
        <v>1151</v>
      </c>
      <c r="F264" s="6"/>
      <c r="G264" s="150" t="s">
        <v>490</v>
      </c>
      <c r="H264" s="50" t="s">
        <v>1152</v>
      </c>
      <c r="I264" s="16">
        <v>4671498</v>
      </c>
      <c r="J264" s="169">
        <v>2600910</v>
      </c>
      <c r="K264" s="168">
        <v>70588</v>
      </c>
      <c r="L264" s="168"/>
      <c r="M264" s="168">
        <v>2000000</v>
      </c>
      <c r="N264" s="150" t="s">
        <v>1153</v>
      </c>
      <c r="O264" s="6"/>
      <c r="P264" s="6"/>
      <c r="Q264" s="15" t="s">
        <v>1100</v>
      </c>
    </row>
    <row r="265" spans="1:17" ht="292.5" customHeight="1" outlineLevel="1" x14ac:dyDescent="0.25">
      <c r="A265" s="2" t="s">
        <v>168</v>
      </c>
      <c r="B265" s="53">
        <f>B264+1</f>
        <v>220</v>
      </c>
      <c r="C265" s="61">
        <v>2521</v>
      </c>
      <c r="D265" s="7" t="s">
        <v>77</v>
      </c>
      <c r="E265" s="42" t="s">
        <v>512</v>
      </c>
      <c r="F265" s="3"/>
      <c r="G265" s="2" t="s">
        <v>194</v>
      </c>
      <c r="H265" s="33" t="s">
        <v>341</v>
      </c>
      <c r="I265" s="16">
        <v>720000</v>
      </c>
      <c r="J265" s="169">
        <f>Table3[[#This Row],[Summa KOPĀ indikatīvi, EUR]]-Table3[[#This Row],[ES fondi, EUR]]</f>
        <v>108000</v>
      </c>
      <c r="K265" s="168"/>
      <c r="L265" s="168"/>
      <c r="M265" s="168">
        <f>Table3[[#This Row],[Summa KOPĀ indikatīvi, EUR]]*0.85</f>
        <v>612000</v>
      </c>
      <c r="N265" s="2" t="s">
        <v>190</v>
      </c>
      <c r="O265" s="3" t="s">
        <v>187</v>
      </c>
      <c r="P265" s="133" t="s">
        <v>19</v>
      </c>
      <c r="Q265" s="15" t="s">
        <v>1100</v>
      </c>
    </row>
    <row r="266" spans="1:17" ht="159.6" customHeight="1" outlineLevel="1" x14ac:dyDescent="0.25">
      <c r="A266" s="2" t="s">
        <v>168</v>
      </c>
      <c r="B266" s="53">
        <f t="shared" si="10"/>
        <v>221</v>
      </c>
      <c r="C266" s="61">
        <v>2521</v>
      </c>
      <c r="D266" s="7" t="s">
        <v>78</v>
      </c>
      <c r="E266" s="42" t="s">
        <v>193</v>
      </c>
      <c r="F266" s="3"/>
      <c r="G266" s="2" t="s">
        <v>194</v>
      </c>
      <c r="H266" s="33" t="s">
        <v>479</v>
      </c>
      <c r="I266" s="16">
        <v>700000</v>
      </c>
      <c r="J266" s="169">
        <f>Table3[[#This Row],[Summa KOPĀ indikatīvi, EUR]]-Table3[[#This Row],[ES fondi, EUR]]</f>
        <v>105000</v>
      </c>
      <c r="K266" s="168"/>
      <c r="L266" s="168"/>
      <c r="M266" s="168">
        <f>Table3[[#This Row],[Summa KOPĀ indikatīvi, EUR]]*0.85</f>
        <v>595000</v>
      </c>
      <c r="N266" s="2" t="s">
        <v>190</v>
      </c>
      <c r="O266" s="3" t="s">
        <v>187</v>
      </c>
      <c r="P266" s="133" t="s">
        <v>19</v>
      </c>
      <c r="Q266" s="15" t="s">
        <v>1100</v>
      </c>
    </row>
    <row r="267" spans="1:17" ht="101.1" customHeight="1" outlineLevel="1" x14ac:dyDescent="0.25">
      <c r="A267" s="2" t="s">
        <v>93</v>
      </c>
      <c r="B267" s="53">
        <f t="shared" si="10"/>
        <v>222</v>
      </c>
      <c r="C267" s="61">
        <v>2521</v>
      </c>
      <c r="D267" s="7" t="s">
        <v>79</v>
      </c>
      <c r="E267" s="42" t="s">
        <v>191</v>
      </c>
      <c r="F267" s="3"/>
      <c r="G267" s="2" t="s">
        <v>192</v>
      </c>
      <c r="H267" s="33" t="s">
        <v>479</v>
      </c>
      <c r="I267" s="16">
        <v>1500000</v>
      </c>
      <c r="J267" s="169">
        <f>Table3[[#This Row],[Summa KOPĀ indikatīvi, EUR]]*0.15</f>
        <v>225000</v>
      </c>
      <c r="K267" s="168"/>
      <c r="L267" s="168"/>
      <c r="M267" s="168">
        <f>Table3[[#This Row],[Summa KOPĀ indikatīvi, EUR]]*0.85</f>
        <v>1275000</v>
      </c>
      <c r="N267" s="2" t="s">
        <v>190</v>
      </c>
      <c r="O267" s="3" t="s">
        <v>187</v>
      </c>
      <c r="P267" s="133" t="s">
        <v>19</v>
      </c>
      <c r="Q267" s="15" t="s">
        <v>1100</v>
      </c>
    </row>
    <row r="268" spans="1:17" ht="81.900000000000006" customHeight="1" outlineLevel="1" x14ac:dyDescent="0.25">
      <c r="A268" s="2" t="s">
        <v>93</v>
      </c>
      <c r="B268" s="53">
        <f t="shared" si="10"/>
        <v>223</v>
      </c>
      <c r="C268" s="61">
        <v>2521</v>
      </c>
      <c r="D268" s="7" t="s">
        <v>497</v>
      </c>
      <c r="E268" s="42" t="s">
        <v>498</v>
      </c>
      <c r="F268" s="3"/>
      <c r="G268" s="2" t="s">
        <v>478</v>
      </c>
      <c r="H268" s="33" t="s">
        <v>479</v>
      </c>
      <c r="I268" s="16">
        <v>90000</v>
      </c>
      <c r="J268" s="169">
        <f>Table3[[#This Row],[Summa KOPĀ indikatīvi, EUR]]-Table3[[#This Row],[ES fondi, EUR]]</f>
        <v>9000</v>
      </c>
      <c r="K268" s="168"/>
      <c r="L268" s="168"/>
      <c r="M268" s="168">
        <f>Table3[[#This Row],[Summa KOPĀ indikatīvi, EUR]]*0.9</f>
        <v>81000</v>
      </c>
      <c r="N268" s="2" t="s">
        <v>480</v>
      </c>
      <c r="O268" s="3" t="s">
        <v>365</v>
      </c>
      <c r="P268" s="133" t="s">
        <v>499</v>
      </c>
      <c r="Q268" s="15" t="s">
        <v>1100</v>
      </c>
    </row>
    <row r="269" spans="1:17" ht="159.75" customHeight="1" outlineLevel="1" x14ac:dyDescent="0.25">
      <c r="A269" s="2" t="s">
        <v>93</v>
      </c>
      <c r="B269" s="53">
        <f t="shared" si="10"/>
        <v>224</v>
      </c>
      <c r="C269" s="61">
        <v>2521</v>
      </c>
      <c r="D269" s="7" t="s">
        <v>510</v>
      </c>
      <c r="E269" s="42" t="s">
        <v>686</v>
      </c>
      <c r="F269" s="3"/>
      <c r="G269" s="2" t="s">
        <v>833</v>
      </c>
      <c r="H269" s="33" t="s">
        <v>91</v>
      </c>
      <c r="I269" s="16">
        <v>1220000</v>
      </c>
      <c r="J269" s="169">
        <v>844770</v>
      </c>
      <c r="K269" s="168">
        <v>15855</v>
      </c>
      <c r="L269" s="168"/>
      <c r="M269" s="168">
        <v>359375</v>
      </c>
      <c r="N269" s="2" t="s">
        <v>511</v>
      </c>
      <c r="O269" s="3"/>
      <c r="P269" s="133" t="s">
        <v>486</v>
      </c>
      <c r="Q269" s="15" t="s">
        <v>1100</v>
      </c>
    </row>
    <row r="270" spans="1:17" ht="63" customHeight="1" outlineLevel="1" x14ac:dyDescent="0.25">
      <c r="A270" s="2" t="s">
        <v>93</v>
      </c>
      <c r="B270" s="53">
        <f t="shared" si="10"/>
        <v>225</v>
      </c>
      <c r="C270" s="61">
        <v>2521</v>
      </c>
      <c r="D270" s="7" t="s">
        <v>493</v>
      </c>
      <c r="E270" s="42" t="s">
        <v>494</v>
      </c>
      <c r="F270" s="3"/>
      <c r="G270" s="2" t="s">
        <v>495</v>
      </c>
      <c r="H270" s="33" t="s">
        <v>342</v>
      </c>
      <c r="I270" s="16">
        <v>100000</v>
      </c>
      <c r="J270" s="169">
        <v>10000</v>
      </c>
      <c r="K270" s="168"/>
      <c r="L270" s="168"/>
      <c r="M270" s="168">
        <v>90000</v>
      </c>
      <c r="N270" s="2" t="s">
        <v>364</v>
      </c>
      <c r="O270" s="3" t="s">
        <v>365</v>
      </c>
      <c r="P270" s="133" t="s">
        <v>502</v>
      </c>
      <c r="Q270" s="15" t="s">
        <v>1100</v>
      </c>
    </row>
    <row r="271" spans="1:17" ht="67.5" customHeight="1" outlineLevel="1" x14ac:dyDescent="0.25">
      <c r="A271" s="2" t="s">
        <v>96</v>
      </c>
      <c r="B271" s="53">
        <f t="shared" si="10"/>
        <v>226</v>
      </c>
      <c r="C271" s="61">
        <v>2521</v>
      </c>
      <c r="D271" s="7" t="s">
        <v>577</v>
      </c>
      <c r="E271" s="42" t="s">
        <v>1297</v>
      </c>
      <c r="F271" s="3"/>
      <c r="G271" s="2" t="s">
        <v>307</v>
      </c>
      <c r="H271" s="33" t="s">
        <v>340</v>
      </c>
      <c r="I271" s="16">
        <v>250000</v>
      </c>
      <c r="J271" s="169">
        <v>80000</v>
      </c>
      <c r="K271" s="168">
        <v>60000</v>
      </c>
      <c r="L271" s="168"/>
      <c r="M271" s="168">
        <v>110000</v>
      </c>
      <c r="N271" s="2" t="s">
        <v>582</v>
      </c>
      <c r="O271" s="3" t="s">
        <v>583</v>
      </c>
      <c r="P271" s="133"/>
      <c r="Q271" s="15" t="s">
        <v>1100</v>
      </c>
    </row>
    <row r="272" spans="1:17" ht="126.9" customHeight="1" outlineLevel="1" x14ac:dyDescent="0.25">
      <c r="A272" s="2" t="s">
        <v>98</v>
      </c>
      <c r="B272" s="53">
        <f t="shared" si="10"/>
        <v>227</v>
      </c>
      <c r="C272" s="61">
        <v>2521</v>
      </c>
      <c r="D272" s="7" t="s">
        <v>80</v>
      </c>
      <c r="E272" s="42" t="s">
        <v>661</v>
      </c>
      <c r="F272" s="3"/>
      <c r="G272" s="2" t="s">
        <v>662</v>
      </c>
      <c r="H272" s="33" t="s">
        <v>318</v>
      </c>
      <c r="I272" s="16">
        <v>300000</v>
      </c>
      <c r="J272" s="169">
        <v>300000</v>
      </c>
      <c r="K272" s="168"/>
      <c r="L272" s="168"/>
      <c r="M272" s="168"/>
      <c r="N272" s="2"/>
      <c r="O272" s="3"/>
      <c r="P272" s="133"/>
      <c r="Q272" s="15" t="s">
        <v>1100</v>
      </c>
    </row>
    <row r="273" spans="1:17" ht="134.25" customHeight="1" outlineLevel="1" x14ac:dyDescent="0.25">
      <c r="A273" s="2" t="s">
        <v>100</v>
      </c>
      <c r="B273" s="53">
        <f t="shared" si="10"/>
        <v>228</v>
      </c>
      <c r="C273" s="61">
        <v>2521</v>
      </c>
      <c r="D273" s="7" t="s">
        <v>503</v>
      </c>
      <c r="E273" s="42" t="s">
        <v>1139</v>
      </c>
      <c r="F273" s="3"/>
      <c r="G273" s="2" t="s">
        <v>189</v>
      </c>
      <c r="H273" s="33" t="s">
        <v>479</v>
      </c>
      <c r="I273" s="16">
        <v>1200000</v>
      </c>
      <c r="J273" s="169">
        <f>Table3[[#This Row],[Summa KOPĀ indikatīvi, EUR]]*0.15</f>
        <v>180000</v>
      </c>
      <c r="K273" s="168"/>
      <c r="L273" s="168"/>
      <c r="M273" s="168">
        <f>Table3[[#This Row],[Summa KOPĀ indikatīvi, EUR]]*0.85</f>
        <v>1020000</v>
      </c>
      <c r="N273" s="2" t="s">
        <v>190</v>
      </c>
      <c r="O273" s="3" t="s">
        <v>187</v>
      </c>
      <c r="P273" s="133" t="s">
        <v>19</v>
      </c>
      <c r="Q273" s="15" t="s">
        <v>1100</v>
      </c>
    </row>
    <row r="274" spans="1:17" ht="147.75" customHeight="1" outlineLevel="1" x14ac:dyDescent="0.25">
      <c r="A274" s="2" t="s">
        <v>100</v>
      </c>
      <c r="B274" s="53">
        <f t="shared" si="10"/>
        <v>229</v>
      </c>
      <c r="C274" s="61">
        <v>2521</v>
      </c>
      <c r="D274" s="7" t="s">
        <v>628</v>
      </c>
      <c r="E274" s="42" t="s">
        <v>188</v>
      </c>
      <c r="F274" s="3"/>
      <c r="G274" s="2" t="s">
        <v>492</v>
      </c>
      <c r="H274" s="33" t="s">
        <v>399</v>
      </c>
      <c r="I274" s="16">
        <v>300000</v>
      </c>
      <c r="J274" s="169">
        <f>Table3[[#This Row],[Summa KOPĀ indikatīvi, EUR]]*0.15</f>
        <v>45000</v>
      </c>
      <c r="K274" s="168"/>
      <c r="L274" s="168"/>
      <c r="M274" s="168">
        <f>Table3[[#This Row],[Summa KOPĀ indikatīvi, EUR]]*0.85</f>
        <v>255000</v>
      </c>
      <c r="N274" s="2" t="s">
        <v>190</v>
      </c>
      <c r="O274" s="3" t="s">
        <v>187</v>
      </c>
      <c r="P274" s="133" t="s">
        <v>19</v>
      </c>
      <c r="Q274" s="15" t="s">
        <v>1100</v>
      </c>
    </row>
    <row r="275" spans="1:17" ht="117.75" customHeight="1" outlineLevel="1" x14ac:dyDescent="0.25">
      <c r="A275" s="2" t="s">
        <v>96</v>
      </c>
      <c r="B275" s="53">
        <f>B274+1</f>
        <v>230</v>
      </c>
      <c r="C275" s="61">
        <v>2522</v>
      </c>
      <c r="D275" s="7" t="s">
        <v>699</v>
      </c>
      <c r="E275" s="42" t="s">
        <v>1298</v>
      </c>
      <c r="F275" s="3"/>
      <c r="G275" s="2" t="s">
        <v>700</v>
      </c>
      <c r="H275" s="33" t="s">
        <v>97</v>
      </c>
      <c r="I275" s="16">
        <v>111000</v>
      </c>
      <c r="J275" s="169">
        <v>51000</v>
      </c>
      <c r="K275" s="168"/>
      <c r="L275" s="168"/>
      <c r="M275" s="168">
        <v>60000</v>
      </c>
      <c r="N275" s="2" t="s">
        <v>143</v>
      </c>
      <c r="O275" s="3"/>
      <c r="P275" s="133"/>
      <c r="Q275" s="254" t="s">
        <v>1095</v>
      </c>
    </row>
    <row r="276" spans="1:17" ht="59.1" customHeight="1" outlineLevel="1" x14ac:dyDescent="0.25">
      <c r="A276" s="2" t="s">
        <v>108</v>
      </c>
      <c r="B276" s="53">
        <f>B275+1</f>
        <v>231</v>
      </c>
      <c r="C276" s="61">
        <v>2522</v>
      </c>
      <c r="D276" s="7" t="s">
        <v>488</v>
      </c>
      <c r="E276" s="42" t="s">
        <v>489</v>
      </c>
      <c r="F276" s="3"/>
      <c r="G276" s="2" t="s">
        <v>490</v>
      </c>
      <c r="H276" s="33" t="s">
        <v>340</v>
      </c>
      <c r="I276" s="16">
        <v>500000</v>
      </c>
      <c r="J276" s="169">
        <v>500000</v>
      </c>
      <c r="K276" s="168"/>
      <c r="L276" s="168"/>
      <c r="M276" s="168"/>
      <c r="N276" s="2" t="s">
        <v>316</v>
      </c>
      <c r="O276" s="3"/>
      <c r="P276" s="133"/>
      <c r="Q276" s="254" t="s">
        <v>1095</v>
      </c>
    </row>
    <row r="277" spans="1:17" ht="53.4" customHeight="1" outlineLevel="1" x14ac:dyDescent="0.25">
      <c r="A277" s="2" t="s">
        <v>90</v>
      </c>
      <c r="B277" s="53">
        <f t="shared" si="10"/>
        <v>232</v>
      </c>
      <c r="C277" s="61">
        <v>2522</v>
      </c>
      <c r="D277" s="7" t="s">
        <v>483</v>
      </c>
      <c r="E277" s="42" t="s">
        <v>993</v>
      </c>
      <c r="F277" s="3"/>
      <c r="G277" s="2" t="s">
        <v>205</v>
      </c>
      <c r="H277" s="33" t="s">
        <v>82</v>
      </c>
      <c r="I277" s="16">
        <v>130000</v>
      </c>
      <c r="J277" s="169">
        <v>40000</v>
      </c>
      <c r="K277" s="168"/>
      <c r="L277" s="168"/>
      <c r="M277" s="168">
        <v>90000</v>
      </c>
      <c r="N277" s="2" t="s">
        <v>484</v>
      </c>
      <c r="O277" s="3" t="s">
        <v>485</v>
      </c>
      <c r="P277" s="133" t="s">
        <v>18</v>
      </c>
      <c r="Q277" s="254" t="s">
        <v>1095</v>
      </c>
    </row>
    <row r="278" spans="1:17" ht="74.099999999999994" customHeight="1" outlineLevel="1" x14ac:dyDescent="0.25">
      <c r="A278" s="2" t="s">
        <v>100</v>
      </c>
      <c r="B278" s="53">
        <f t="shared" si="10"/>
        <v>233</v>
      </c>
      <c r="C278" s="61">
        <v>2522</v>
      </c>
      <c r="D278" s="7" t="s">
        <v>259</v>
      </c>
      <c r="E278" s="42" t="s">
        <v>487</v>
      </c>
      <c r="F278" s="3"/>
      <c r="G278" s="2" t="s">
        <v>202</v>
      </c>
      <c r="H278" s="33" t="s">
        <v>88</v>
      </c>
      <c r="I278" s="16">
        <v>37000</v>
      </c>
      <c r="J278" s="169">
        <v>10000</v>
      </c>
      <c r="K278" s="168"/>
      <c r="L278" s="168"/>
      <c r="M278" s="168">
        <v>27000</v>
      </c>
      <c r="N278" s="2" t="s">
        <v>364</v>
      </c>
      <c r="O278" s="3" t="s">
        <v>365</v>
      </c>
      <c r="P278" s="133" t="s">
        <v>486</v>
      </c>
      <c r="Q278" s="254" t="s">
        <v>1095</v>
      </c>
    </row>
    <row r="279" spans="1:17" ht="45.6" outlineLevel="1" x14ac:dyDescent="0.25">
      <c r="A279" s="52" t="s">
        <v>168</v>
      </c>
      <c r="B279" s="53">
        <f t="shared" si="10"/>
        <v>234</v>
      </c>
      <c r="C279" s="61">
        <v>2522</v>
      </c>
      <c r="D279" s="7" t="s">
        <v>574</v>
      </c>
      <c r="E279" s="42" t="s">
        <v>575</v>
      </c>
      <c r="F279" s="3"/>
      <c r="G279" s="2" t="s">
        <v>576</v>
      </c>
      <c r="H279" s="33" t="s">
        <v>91</v>
      </c>
      <c r="I279" s="16">
        <v>50000</v>
      </c>
      <c r="J279" s="169">
        <v>13000</v>
      </c>
      <c r="K279" s="168"/>
      <c r="L279" s="168"/>
      <c r="M279" s="168">
        <v>27000</v>
      </c>
      <c r="N279" s="2" t="s">
        <v>364</v>
      </c>
      <c r="O279" s="3" t="s">
        <v>365</v>
      </c>
      <c r="P279" s="133" t="s">
        <v>486</v>
      </c>
      <c r="Q279" s="254" t="s">
        <v>1095</v>
      </c>
    </row>
    <row r="280" spans="1:17" ht="54.6" customHeight="1" outlineLevel="1" x14ac:dyDescent="0.25">
      <c r="A280" s="8" t="s">
        <v>100</v>
      </c>
      <c r="B280" s="55">
        <f t="shared" si="10"/>
        <v>235</v>
      </c>
      <c r="C280" s="61">
        <v>2522</v>
      </c>
      <c r="D280" s="32" t="s">
        <v>572</v>
      </c>
      <c r="E280" s="40" t="s">
        <v>573</v>
      </c>
      <c r="F280" s="9"/>
      <c r="G280" s="8" t="s">
        <v>571</v>
      </c>
      <c r="H280" s="34" t="s">
        <v>340</v>
      </c>
      <c r="I280" s="36">
        <v>300000</v>
      </c>
      <c r="J280" s="185">
        <f>Table3[[#This Row],[Summa KOPĀ indikatīvi, EUR]]-Table3[[#This Row],[ES fondi, EUR]]</f>
        <v>30000</v>
      </c>
      <c r="K280" s="176"/>
      <c r="L280" s="176"/>
      <c r="M280" s="176">
        <f>Table3[[#This Row],[Summa KOPĀ indikatīvi, EUR]]*0.9</f>
        <v>270000</v>
      </c>
      <c r="N280" s="8" t="s">
        <v>364</v>
      </c>
      <c r="O280" s="9" t="s">
        <v>365</v>
      </c>
      <c r="P280" s="134" t="s">
        <v>499</v>
      </c>
      <c r="Q280" s="254" t="s">
        <v>1095</v>
      </c>
    </row>
    <row r="281" spans="1:17" x14ac:dyDescent="0.25">
      <c r="A281" s="222" t="s">
        <v>630</v>
      </c>
      <c r="B281" s="223"/>
      <c r="C281" s="224"/>
      <c r="D281" s="233"/>
      <c r="E281" s="247"/>
      <c r="F281" s="248"/>
      <c r="G281" s="227"/>
      <c r="H281" s="247"/>
      <c r="I281" s="236"/>
      <c r="J281" s="229"/>
      <c r="K281" s="229"/>
      <c r="L281" s="229"/>
      <c r="M281" s="229"/>
      <c r="N281" s="227"/>
      <c r="O281" s="227"/>
      <c r="P281" s="227"/>
      <c r="Q281" s="255"/>
    </row>
    <row r="282" spans="1:17" ht="66" outlineLevel="1" x14ac:dyDescent="0.25">
      <c r="A282" s="2" t="s">
        <v>108</v>
      </c>
      <c r="B282" s="53">
        <f>B280+1</f>
        <v>236</v>
      </c>
      <c r="C282" s="61">
        <v>261</v>
      </c>
      <c r="D282" s="7" t="s">
        <v>298</v>
      </c>
      <c r="E282" s="42" t="s">
        <v>299</v>
      </c>
      <c r="F282" s="3"/>
      <c r="G282" s="2" t="s">
        <v>339</v>
      </c>
      <c r="H282" s="33" t="s">
        <v>82</v>
      </c>
      <c r="I282" s="16">
        <v>50000</v>
      </c>
      <c r="J282" s="169">
        <v>50000</v>
      </c>
      <c r="K282" s="168"/>
      <c r="L282" s="168"/>
      <c r="M282" s="168"/>
      <c r="N282" s="2" t="s">
        <v>316</v>
      </c>
      <c r="O282" s="3"/>
      <c r="P282" s="133"/>
      <c r="Q282" s="254" t="s">
        <v>1095</v>
      </c>
    </row>
    <row r="283" spans="1:17" ht="62.25" customHeight="1" outlineLevel="1" x14ac:dyDescent="0.25">
      <c r="A283" s="2" t="s">
        <v>108</v>
      </c>
      <c r="B283" s="164" t="s">
        <v>1301</v>
      </c>
      <c r="C283" s="159">
        <v>261</v>
      </c>
      <c r="D283" s="48" t="s">
        <v>1303</v>
      </c>
      <c r="E283" s="49" t="s">
        <v>1304</v>
      </c>
      <c r="F283" s="162"/>
      <c r="G283" s="2" t="s">
        <v>339</v>
      </c>
      <c r="H283" s="165">
        <v>2028</v>
      </c>
      <c r="I283" s="16">
        <v>500000</v>
      </c>
      <c r="J283" s="258">
        <v>500000</v>
      </c>
      <c r="K283" s="259"/>
      <c r="L283" s="260"/>
      <c r="M283" s="259"/>
      <c r="N283" s="2" t="s">
        <v>316</v>
      </c>
      <c r="O283" s="162"/>
      <c r="P283" s="162"/>
      <c r="Q283" s="254" t="s">
        <v>1302</v>
      </c>
    </row>
    <row r="284" spans="1:17" ht="93.9" customHeight="1" outlineLevel="1" x14ac:dyDescent="0.25">
      <c r="A284" s="2" t="s">
        <v>108</v>
      </c>
      <c r="B284" s="53">
        <f>B282+1</f>
        <v>237</v>
      </c>
      <c r="C284" s="61">
        <v>261</v>
      </c>
      <c r="D284" s="7" t="s">
        <v>235</v>
      </c>
      <c r="E284" s="42" t="s">
        <v>236</v>
      </c>
      <c r="F284" s="3"/>
      <c r="G284" s="2" t="s">
        <v>237</v>
      </c>
      <c r="H284" s="33" t="s">
        <v>95</v>
      </c>
      <c r="I284" s="16">
        <v>100000</v>
      </c>
      <c r="J284" s="169">
        <f>Table3[[#This Row],[Summa KOPĀ indikatīvi, EUR]]*0.15</f>
        <v>15000</v>
      </c>
      <c r="K284" s="168"/>
      <c r="L284" s="168"/>
      <c r="M284" s="168">
        <f>Table3[[#This Row],[Summa KOPĀ indikatīvi, EUR]]*0.85</f>
        <v>85000</v>
      </c>
      <c r="N284" s="2" t="s">
        <v>238</v>
      </c>
      <c r="O284" s="3" t="s">
        <v>31</v>
      </c>
      <c r="P284" s="133" t="s">
        <v>33</v>
      </c>
      <c r="Q284" s="254" t="s">
        <v>1095</v>
      </c>
    </row>
    <row r="285" spans="1:17" ht="90.9" customHeight="1" outlineLevel="1" x14ac:dyDescent="0.25">
      <c r="A285" s="2" t="s">
        <v>100</v>
      </c>
      <c r="B285" s="53">
        <f>B284+1</f>
        <v>238</v>
      </c>
      <c r="C285" s="61">
        <v>262</v>
      </c>
      <c r="D285" s="7" t="s">
        <v>209</v>
      </c>
      <c r="E285" s="1" t="s">
        <v>706</v>
      </c>
      <c r="F285" s="3"/>
      <c r="G285" s="2" t="s">
        <v>207</v>
      </c>
      <c r="H285" s="1" t="s">
        <v>95</v>
      </c>
      <c r="I285" s="16">
        <v>150000</v>
      </c>
      <c r="J285" s="168">
        <v>150000</v>
      </c>
      <c r="K285" s="168"/>
      <c r="L285" s="168"/>
      <c r="M285" s="168"/>
      <c r="N285" s="2" t="s">
        <v>208</v>
      </c>
      <c r="O285" s="3" t="s">
        <v>422</v>
      </c>
      <c r="P285" s="133" t="s">
        <v>19</v>
      </c>
      <c r="Q285" s="254" t="s">
        <v>1095</v>
      </c>
    </row>
    <row r="286" spans="1:17" ht="105.6" customHeight="1" outlineLevel="1" x14ac:dyDescent="0.25">
      <c r="A286" s="2" t="s">
        <v>108</v>
      </c>
      <c r="B286" s="53">
        <f t="shared" ref="B286:B287" si="11">B285+1</f>
        <v>239</v>
      </c>
      <c r="C286" s="61">
        <v>263</v>
      </c>
      <c r="D286" s="7" t="s">
        <v>994</v>
      </c>
      <c r="E286" s="42" t="s">
        <v>387</v>
      </c>
      <c r="F286" s="3"/>
      <c r="G286" s="2" t="s">
        <v>832</v>
      </c>
      <c r="H286" s="33" t="s">
        <v>388</v>
      </c>
      <c r="I286" s="16">
        <v>86430</v>
      </c>
      <c r="J286" s="169">
        <v>25929</v>
      </c>
      <c r="K286" s="168">
        <v>60501</v>
      </c>
      <c r="L286" s="168"/>
      <c r="M286" s="168"/>
      <c r="N286" s="2" t="s">
        <v>467</v>
      </c>
      <c r="O286" s="3"/>
      <c r="P286" s="133"/>
      <c r="Q286" s="254" t="s">
        <v>1095</v>
      </c>
    </row>
    <row r="287" spans="1:17" ht="93" customHeight="1" outlineLevel="1" x14ac:dyDescent="0.25">
      <c r="A287" s="2" t="s">
        <v>108</v>
      </c>
      <c r="B287" s="53">
        <f t="shared" si="11"/>
        <v>240</v>
      </c>
      <c r="C287" s="61">
        <v>265</v>
      </c>
      <c r="D287" s="7" t="s">
        <v>610</v>
      </c>
      <c r="E287" s="42" t="s">
        <v>611</v>
      </c>
      <c r="F287" s="3"/>
      <c r="G287" s="2" t="s">
        <v>631</v>
      </c>
      <c r="H287" s="33" t="s">
        <v>336</v>
      </c>
      <c r="I287" s="16">
        <v>850000</v>
      </c>
      <c r="J287" s="169">
        <v>850000</v>
      </c>
      <c r="K287" s="168"/>
      <c r="L287" s="168"/>
      <c r="M287" s="168"/>
      <c r="N287" s="2" t="s">
        <v>316</v>
      </c>
      <c r="O287" s="3"/>
      <c r="P287" s="133"/>
      <c r="Q287" s="254" t="s">
        <v>1095</v>
      </c>
    </row>
    <row r="288" spans="1:17" ht="64.5" customHeight="1" outlineLevel="1" x14ac:dyDescent="0.25">
      <c r="A288" s="2" t="s">
        <v>108</v>
      </c>
      <c r="B288" s="53">
        <f t="shared" ref="B288:B289" si="12">B287+1</f>
        <v>241</v>
      </c>
      <c r="C288" s="61">
        <v>265</v>
      </c>
      <c r="D288" s="7" t="s">
        <v>614</v>
      </c>
      <c r="E288" s="42" t="s">
        <v>995</v>
      </c>
      <c r="F288" s="3"/>
      <c r="G288" s="2" t="s">
        <v>631</v>
      </c>
      <c r="H288" s="33" t="s">
        <v>342</v>
      </c>
      <c r="I288" s="16">
        <v>150000</v>
      </c>
      <c r="J288" s="169">
        <v>150000</v>
      </c>
      <c r="K288" s="168"/>
      <c r="L288" s="168"/>
      <c r="M288" s="168"/>
      <c r="N288" s="2" t="s">
        <v>316</v>
      </c>
      <c r="O288" s="3"/>
      <c r="P288" s="133"/>
      <c r="Q288" s="254" t="s">
        <v>1095</v>
      </c>
    </row>
    <row r="289" spans="1:17" ht="105.6" outlineLevel="1" x14ac:dyDescent="0.25">
      <c r="A289" s="8" t="s">
        <v>108</v>
      </c>
      <c r="B289" s="53">
        <f t="shared" si="12"/>
        <v>242</v>
      </c>
      <c r="C289" s="63">
        <v>265</v>
      </c>
      <c r="D289" s="32" t="s">
        <v>612</v>
      </c>
      <c r="E289" s="40" t="s">
        <v>613</v>
      </c>
      <c r="F289" s="9"/>
      <c r="G289" s="8" t="s">
        <v>631</v>
      </c>
      <c r="H289" s="34" t="s">
        <v>336</v>
      </c>
      <c r="I289" s="36">
        <v>150000</v>
      </c>
      <c r="J289" s="185">
        <v>150000</v>
      </c>
      <c r="K289" s="176"/>
      <c r="L289" s="176"/>
      <c r="M289" s="176"/>
      <c r="N289" s="8" t="s">
        <v>316</v>
      </c>
      <c r="O289" s="9"/>
      <c r="P289" s="134"/>
      <c r="Q289" s="254" t="s">
        <v>1095</v>
      </c>
    </row>
    <row r="290" spans="1:17" x14ac:dyDescent="0.25">
      <c r="A290" s="261" t="s">
        <v>637</v>
      </c>
      <c r="B290" s="262"/>
      <c r="C290" s="263"/>
      <c r="D290" s="264"/>
      <c r="E290" s="265"/>
      <c r="F290" s="266"/>
      <c r="G290" s="267"/>
      <c r="H290" s="266"/>
      <c r="I290" s="268"/>
      <c r="J290" s="269"/>
      <c r="K290" s="269"/>
      <c r="L290" s="269"/>
      <c r="M290" s="269"/>
      <c r="N290" s="267"/>
      <c r="O290" s="267"/>
      <c r="P290" s="267"/>
      <c r="Q290" s="270"/>
    </row>
    <row r="291" spans="1:17" x14ac:dyDescent="0.25">
      <c r="A291" s="271" t="s">
        <v>348</v>
      </c>
      <c r="B291" s="272"/>
      <c r="C291" s="273"/>
      <c r="D291" s="274"/>
      <c r="E291" s="275"/>
      <c r="F291" s="276"/>
      <c r="G291" s="277"/>
      <c r="H291" s="278"/>
      <c r="I291" s="279"/>
      <c r="J291" s="280"/>
      <c r="K291" s="280"/>
      <c r="L291" s="280"/>
      <c r="M291" s="280"/>
      <c r="N291" s="277"/>
      <c r="O291" s="277"/>
      <c r="P291" s="277"/>
      <c r="Q291" s="281"/>
    </row>
    <row r="292" spans="1:17" ht="409.5" customHeight="1" outlineLevel="1" x14ac:dyDescent="0.25">
      <c r="A292" s="143" t="s">
        <v>466</v>
      </c>
      <c r="B292" s="153">
        <f>B289+1</f>
        <v>243</v>
      </c>
      <c r="C292" s="144">
        <v>311</v>
      </c>
      <c r="D292" s="48" t="s">
        <v>1169</v>
      </c>
      <c r="E292" s="15" t="s">
        <v>1204</v>
      </c>
      <c r="F292" s="6"/>
      <c r="G292" s="143" t="s">
        <v>356</v>
      </c>
      <c r="H292" s="15" t="s">
        <v>342</v>
      </c>
      <c r="I292" s="156">
        <v>23782603</v>
      </c>
      <c r="J292" s="168">
        <v>2829982</v>
      </c>
      <c r="K292" s="175">
        <v>0</v>
      </c>
      <c r="L292" s="168">
        <v>952621</v>
      </c>
      <c r="M292" s="168">
        <v>20000000</v>
      </c>
      <c r="N292" s="143" t="s">
        <v>353</v>
      </c>
      <c r="O292" s="6" t="s">
        <v>349</v>
      </c>
      <c r="P292" s="157" t="s">
        <v>350</v>
      </c>
      <c r="Q292" s="254" t="s">
        <v>1051</v>
      </c>
    </row>
    <row r="293" spans="1:17" ht="135.6" customHeight="1" outlineLevel="1" x14ac:dyDescent="0.25">
      <c r="A293" s="2" t="s">
        <v>84</v>
      </c>
      <c r="B293" s="53">
        <f>B292+1</f>
        <v>244</v>
      </c>
      <c r="C293" s="61">
        <v>311</v>
      </c>
      <c r="D293" s="282" t="s">
        <v>1329</v>
      </c>
      <c r="E293" s="1" t="s">
        <v>1330</v>
      </c>
      <c r="F293" s="3"/>
      <c r="G293" s="2" t="s">
        <v>606</v>
      </c>
      <c r="H293" s="1" t="s">
        <v>1331</v>
      </c>
      <c r="I293" s="127">
        <v>10956425</v>
      </c>
      <c r="J293" s="168">
        <v>2865739</v>
      </c>
      <c r="K293" s="186">
        <v>283190</v>
      </c>
      <c r="L293" s="186">
        <v>541201</v>
      </c>
      <c r="M293" s="186">
        <v>7266295</v>
      </c>
      <c r="N293" s="2" t="s">
        <v>344</v>
      </c>
      <c r="O293" s="2" t="s">
        <v>344</v>
      </c>
      <c r="P293" s="2" t="s">
        <v>344</v>
      </c>
      <c r="Q293" s="254" t="s">
        <v>1051</v>
      </c>
    </row>
    <row r="294" spans="1:17" ht="76.5" customHeight="1" outlineLevel="1" x14ac:dyDescent="0.25">
      <c r="A294" s="163" t="s">
        <v>84</v>
      </c>
      <c r="B294" s="164" t="s">
        <v>1326</v>
      </c>
      <c r="C294" s="159">
        <v>311</v>
      </c>
      <c r="D294" s="316" t="s">
        <v>1339</v>
      </c>
      <c r="E294" s="161" t="s">
        <v>1327</v>
      </c>
      <c r="F294" s="162"/>
      <c r="G294" s="2" t="s">
        <v>1328</v>
      </c>
      <c r="H294" s="165" t="s">
        <v>182</v>
      </c>
      <c r="I294" s="127">
        <v>2360000</v>
      </c>
      <c r="J294" s="258">
        <v>360000</v>
      </c>
      <c r="K294" s="259"/>
      <c r="L294" s="260"/>
      <c r="M294" s="259">
        <v>2000000</v>
      </c>
      <c r="N294" s="2" t="s">
        <v>1332</v>
      </c>
      <c r="O294" s="162"/>
      <c r="P294" s="162"/>
      <c r="Q294" s="254" t="s">
        <v>1051</v>
      </c>
    </row>
    <row r="295" spans="1:17" ht="60.9" customHeight="1" outlineLevel="1" x14ac:dyDescent="0.25">
      <c r="A295" s="2" t="s">
        <v>100</v>
      </c>
      <c r="B295" s="53">
        <f>B293+1</f>
        <v>245</v>
      </c>
      <c r="C295" s="61">
        <v>311</v>
      </c>
      <c r="D295" s="7" t="s">
        <v>704</v>
      </c>
      <c r="E295" s="1" t="s">
        <v>355</v>
      </c>
      <c r="F295" s="3"/>
      <c r="G295" s="2" t="s">
        <v>356</v>
      </c>
      <c r="H295" s="1" t="s">
        <v>318</v>
      </c>
      <c r="I295" s="16">
        <v>900000</v>
      </c>
      <c r="J295" s="168">
        <f>Table3[[#This Row],[Summa KOPĀ indikatīvi, EUR]]*0.15</f>
        <v>135000</v>
      </c>
      <c r="K295" s="168"/>
      <c r="L295" s="168"/>
      <c r="M295" s="168">
        <f>Table3[[#This Row],[Summa KOPĀ indikatīvi, EUR]]*0.85</f>
        <v>765000</v>
      </c>
      <c r="N295" s="2" t="s">
        <v>196</v>
      </c>
      <c r="O295" s="3" t="s">
        <v>352</v>
      </c>
      <c r="P295" s="133" t="s">
        <v>28</v>
      </c>
      <c r="Q295" s="254" t="s">
        <v>1051</v>
      </c>
    </row>
    <row r="296" spans="1:17" ht="60.6" customHeight="1" outlineLevel="1" x14ac:dyDescent="0.25">
      <c r="A296" s="2" t="s">
        <v>93</v>
      </c>
      <c r="B296" s="53">
        <f t="shared" ref="B296:B304" si="13">B295+1</f>
        <v>246</v>
      </c>
      <c r="C296" s="61">
        <v>311</v>
      </c>
      <c r="D296" s="7" t="s">
        <v>198</v>
      </c>
      <c r="E296" s="1" t="s">
        <v>354</v>
      </c>
      <c r="F296" s="3"/>
      <c r="G296" s="2" t="s">
        <v>356</v>
      </c>
      <c r="H296" s="1" t="s">
        <v>529</v>
      </c>
      <c r="I296" s="16">
        <v>1500000</v>
      </c>
      <c r="J296" s="168">
        <f>Table3[[#This Row],[Summa KOPĀ indikatīvi, EUR]]*0.15</f>
        <v>225000</v>
      </c>
      <c r="K296" s="168"/>
      <c r="L296" s="168"/>
      <c r="M296" s="168">
        <f>Table3[[#This Row],[Summa KOPĀ indikatīvi, EUR]]*0.85</f>
        <v>1275000</v>
      </c>
      <c r="N296" s="2" t="s">
        <v>196</v>
      </c>
      <c r="O296" s="3" t="s">
        <v>352</v>
      </c>
      <c r="P296" s="133" t="s">
        <v>351</v>
      </c>
      <c r="Q296" s="254" t="s">
        <v>1051</v>
      </c>
    </row>
    <row r="297" spans="1:17" ht="65.099999999999994" customHeight="1" outlineLevel="1" x14ac:dyDescent="0.25">
      <c r="A297" s="2" t="s">
        <v>96</v>
      </c>
      <c r="B297" s="53">
        <f t="shared" si="13"/>
        <v>247</v>
      </c>
      <c r="C297" s="61">
        <v>311</v>
      </c>
      <c r="D297" s="7" t="s">
        <v>693</v>
      </c>
      <c r="E297" s="1" t="s">
        <v>355</v>
      </c>
      <c r="F297" s="3"/>
      <c r="G297" s="2" t="s">
        <v>356</v>
      </c>
      <c r="H297" s="1" t="s">
        <v>529</v>
      </c>
      <c r="I297" s="16">
        <v>800000</v>
      </c>
      <c r="J297" s="168">
        <f>Table3[[#This Row],[Summa KOPĀ indikatīvi, EUR]]*0.15</f>
        <v>120000</v>
      </c>
      <c r="K297" s="168"/>
      <c r="L297" s="168"/>
      <c r="M297" s="168">
        <f>Table3[[#This Row],[Summa KOPĀ indikatīvi, EUR]]*0.85</f>
        <v>680000</v>
      </c>
      <c r="N297" s="2" t="s">
        <v>196</v>
      </c>
      <c r="O297" s="3" t="s">
        <v>352</v>
      </c>
      <c r="P297" s="133" t="s">
        <v>351</v>
      </c>
      <c r="Q297" s="254" t="s">
        <v>1051</v>
      </c>
    </row>
    <row r="298" spans="1:17" ht="110.25" customHeight="1" outlineLevel="1" x14ac:dyDescent="0.25">
      <c r="A298" s="8" t="s">
        <v>108</v>
      </c>
      <c r="B298" s="53">
        <f t="shared" si="13"/>
        <v>248</v>
      </c>
      <c r="C298" s="61">
        <v>311</v>
      </c>
      <c r="D298" s="7" t="s">
        <v>50</v>
      </c>
      <c r="E298" s="1" t="s">
        <v>1008</v>
      </c>
      <c r="F298" s="3"/>
      <c r="G298" s="2" t="s">
        <v>356</v>
      </c>
      <c r="H298" s="1" t="s">
        <v>318</v>
      </c>
      <c r="I298" s="16">
        <v>700000</v>
      </c>
      <c r="J298" s="168">
        <v>700000</v>
      </c>
      <c r="K298" s="168"/>
      <c r="L298" s="168"/>
      <c r="M298" s="168"/>
      <c r="N298" s="2" t="s">
        <v>316</v>
      </c>
      <c r="O298" s="3"/>
      <c r="P298" s="133"/>
      <c r="Q298" s="254" t="s">
        <v>1051</v>
      </c>
    </row>
    <row r="299" spans="1:17" ht="379.5" customHeight="1" outlineLevel="1" x14ac:dyDescent="0.25">
      <c r="A299" s="2" t="s">
        <v>108</v>
      </c>
      <c r="B299" s="53">
        <f t="shared" si="13"/>
        <v>249</v>
      </c>
      <c r="C299" s="61">
        <v>311</v>
      </c>
      <c r="D299" s="31" t="s">
        <v>1130</v>
      </c>
      <c r="E299" s="42" t="s">
        <v>1133</v>
      </c>
      <c r="F299" s="86"/>
      <c r="G299" s="2" t="s">
        <v>1131</v>
      </c>
      <c r="H299" s="33" t="s">
        <v>97</v>
      </c>
      <c r="I299" s="28">
        <v>1800000</v>
      </c>
      <c r="J299" s="169"/>
      <c r="K299" s="168"/>
      <c r="L299" s="168"/>
      <c r="M299" s="168"/>
      <c r="N299" s="2" t="s">
        <v>316</v>
      </c>
      <c r="O299" s="86"/>
      <c r="P299" s="86"/>
      <c r="Q299" s="254" t="s">
        <v>1051</v>
      </c>
    </row>
    <row r="300" spans="1:17" ht="348.75" customHeight="1" outlineLevel="1" x14ac:dyDescent="0.25">
      <c r="A300" s="2" t="s">
        <v>84</v>
      </c>
      <c r="B300" s="53">
        <f t="shared" si="13"/>
        <v>250</v>
      </c>
      <c r="C300" s="61">
        <v>312</v>
      </c>
      <c r="D300" s="7" t="s">
        <v>334</v>
      </c>
      <c r="E300" s="2" t="s">
        <v>357</v>
      </c>
      <c r="F300" s="3"/>
      <c r="G300" s="2" t="s">
        <v>358</v>
      </c>
      <c r="H300" s="1" t="s">
        <v>342</v>
      </c>
      <c r="I300" s="16">
        <v>300000</v>
      </c>
      <c r="J300" s="175" t="s">
        <v>461</v>
      </c>
      <c r="K300" s="175" t="s">
        <v>461</v>
      </c>
      <c r="L300" s="175" t="s">
        <v>461</v>
      </c>
      <c r="M300" s="175" t="s">
        <v>461</v>
      </c>
      <c r="N300" s="2"/>
      <c r="O300" s="3"/>
      <c r="P300" s="133"/>
      <c r="Q300" s="254" t="s">
        <v>1051</v>
      </c>
    </row>
    <row r="301" spans="1:17" ht="161.4" customHeight="1" outlineLevel="1" x14ac:dyDescent="0.25">
      <c r="A301" s="2" t="s">
        <v>84</v>
      </c>
      <c r="B301" s="53">
        <f t="shared" si="13"/>
        <v>251</v>
      </c>
      <c r="C301" s="61">
        <v>312</v>
      </c>
      <c r="D301" s="7" t="s">
        <v>359</v>
      </c>
      <c r="E301" s="1" t="s">
        <v>360</v>
      </c>
      <c r="F301" s="6"/>
      <c r="G301" s="2" t="s">
        <v>361</v>
      </c>
      <c r="H301" s="4" t="s">
        <v>362</v>
      </c>
      <c r="I301" s="16">
        <v>56000</v>
      </c>
      <c r="J301" s="168">
        <v>11200</v>
      </c>
      <c r="K301" s="168"/>
      <c r="L301" s="168"/>
      <c r="M301" s="168">
        <v>44800</v>
      </c>
      <c r="N301" s="2" t="s">
        <v>143</v>
      </c>
      <c r="O301" s="3" t="s">
        <v>337</v>
      </c>
      <c r="P301" s="133">
        <v>2022</v>
      </c>
      <c r="Q301" s="254" t="s">
        <v>1051</v>
      </c>
    </row>
    <row r="302" spans="1:17" ht="35.4" customHeight="1" outlineLevel="1" x14ac:dyDescent="0.25">
      <c r="A302" s="2" t="s">
        <v>108</v>
      </c>
      <c r="B302" s="53">
        <f t="shared" si="13"/>
        <v>252</v>
      </c>
      <c r="C302" s="61">
        <v>312</v>
      </c>
      <c r="D302" s="7" t="s">
        <v>333</v>
      </c>
      <c r="E302" s="1" t="s">
        <v>1122</v>
      </c>
      <c r="F302" s="3"/>
      <c r="G302" s="2" t="s">
        <v>316</v>
      </c>
      <c r="H302" s="1" t="s">
        <v>318</v>
      </c>
      <c r="I302" s="16">
        <v>50000</v>
      </c>
      <c r="J302" s="168">
        <v>50000</v>
      </c>
      <c r="K302" s="168"/>
      <c r="L302" s="168"/>
      <c r="M302" s="168"/>
      <c r="N302" s="2" t="s">
        <v>316</v>
      </c>
      <c r="O302" s="3"/>
      <c r="P302" s="133"/>
      <c r="Q302" s="254" t="s">
        <v>1051</v>
      </c>
    </row>
    <row r="303" spans="1:17" ht="206.25" customHeight="1" outlineLevel="1" x14ac:dyDescent="0.25">
      <c r="A303" s="2" t="s">
        <v>108</v>
      </c>
      <c r="B303" s="53">
        <f t="shared" si="13"/>
        <v>253</v>
      </c>
      <c r="C303" s="61">
        <v>312</v>
      </c>
      <c r="D303" s="7" t="s">
        <v>1203</v>
      </c>
      <c r="E303" s="1" t="s">
        <v>1205</v>
      </c>
      <c r="F303" s="3"/>
      <c r="G303" s="2" t="s">
        <v>1104</v>
      </c>
      <c r="H303" s="1" t="s">
        <v>156</v>
      </c>
      <c r="I303" s="16">
        <v>850000</v>
      </c>
      <c r="J303" s="168">
        <v>700000</v>
      </c>
      <c r="K303" s="168"/>
      <c r="L303" s="168"/>
      <c r="M303" s="168">
        <v>150000</v>
      </c>
      <c r="N303" s="2" t="s">
        <v>1105</v>
      </c>
      <c r="O303" s="3"/>
      <c r="P303" s="133"/>
      <c r="Q303" s="254" t="s">
        <v>1051</v>
      </c>
    </row>
    <row r="304" spans="1:17" ht="204.75" customHeight="1" outlineLevel="1" x14ac:dyDescent="0.25">
      <c r="A304" s="2" t="s">
        <v>108</v>
      </c>
      <c r="B304" s="53">
        <f t="shared" si="13"/>
        <v>254</v>
      </c>
      <c r="C304" s="138">
        <v>312</v>
      </c>
      <c r="D304" s="85" t="s">
        <v>1106</v>
      </c>
      <c r="E304" s="139" t="s">
        <v>1108</v>
      </c>
      <c r="F304" s="86"/>
      <c r="G304" s="83" t="s">
        <v>1107</v>
      </c>
      <c r="H304" s="87" t="s">
        <v>156</v>
      </c>
      <c r="I304" s="16">
        <v>600000</v>
      </c>
      <c r="J304" s="169">
        <v>300000</v>
      </c>
      <c r="K304" s="168"/>
      <c r="L304" s="168"/>
      <c r="M304" s="168">
        <v>300000</v>
      </c>
      <c r="N304" s="83" t="s">
        <v>1105</v>
      </c>
      <c r="O304" s="86"/>
      <c r="P304" s="86"/>
      <c r="Q304" s="254" t="s">
        <v>1051</v>
      </c>
    </row>
    <row r="305" spans="1:17" ht="121.5" customHeight="1" outlineLevel="1" x14ac:dyDescent="0.25">
      <c r="A305" s="2" t="s">
        <v>108</v>
      </c>
      <c r="B305" s="153">
        <f>B304+1</f>
        <v>255</v>
      </c>
      <c r="C305" s="144">
        <v>312</v>
      </c>
      <c r="D305" s="48" t="s">
        <v>1145</v>
      </c>
      <c r="E305" s="49" t="s">
        <v>1144</v>
      </c>
      <c r="F305" s="142"/>
      <c r="G305" s="143" t="s">
        <v>1142</v>
      </c>
      <c r="H305" s="145" t="s">
        <v>362</v>
      </c>
      <c r="I305" s="17">
        <v>227328</v>
      </c>
      <c r="J305" s="169">
        <v>45466</v>
      </c>
      <c r="K305" s="168"/>
      <c r="L305" s="168"/>
      <c r="M305" s="168">
        <v>181862</v>
      </c>
      <c r="N305" s="2" t="s">
        <v>1143</v>
      </c>
      <c r="O305" s="142"/>
      <c r="P305" s="142"/>
      <c r="Q305" s="254" t="s">
        <v>1051</v>
      </c>
    </row>
    <row r="306" spans="1:17" ht="162.9" customHeight="1" outlineLevel="1" x14ac:dyDescent="0.25">
      <c r="A306" s="2" t="s">
        <v>108</v>
      </c>
      <c r="B306" s="53">
        <f>B305+1</f>
        <v>256</v>
      </c>
      <c r="C306" s="138">
        <v>312</v>
      </c>
      <c r="D306" s="85" t="s">
        <v>1109</v>
      </c>
      <c r="E306" s="42" t="s">
        <v>1111</v>
      </c>
      <c r="F306" s="86"/>
      <c r="G306" s="83" t="s">
        <v>1110</v>
      </c>
      <c r="H306" s="87" t="s">
        <v>156</v>
      </c>
      <c r="I306" s="16">
        <v>550000</v>
      </c>
      <c r="J306" s="169">
        <v>500000</v>
      </c>
      <c r="K306" s="168"/>
      <c r="L306" s="168"/>
      <c r="M306" s="168">
        <v>50000</v>
      </c>
      <c r="N306" s="83" t="s">
        <v>1105</v>
      </c>
      <c r="O306" s="86"/>
      <c r="P306" s="86"/>
      <c r="Q306" s="254" t="s">
        <v>1051</v>
      </c>
    </row>
    <row r="307" spans="1:17" ht="83.4" customHeight="1" outlineLevel="1" x14ac:dyDescent="0.25">
      <c r="A307" s="2" t="s">
        <v>84</v>
      </c>
      <c r="B307" s="53">
        <f t="shared" ref="B307" si="14">B306+1</f>
        <v>257</v>
      </c>
      <c r="C307" s="61">
        <v>315</v>
      </c>
      <c r="D307" s="7" t="s">
        <v>617</v>
      </c>
      <c r="E307" s="1" t="s">
        <v>996</v>
      </c>
      <c r="F307" s="3"/>
      <c r="G307" s="2" t="s">
        <v>305</v>
      </c>
      <c r="H307" s="1" t="s">
        <v>97</v>
      </c>
      <c r="I307" s="16">
        <v>600000</v>
      </c>
      <c r="J307" s="168">
        <v>600000</v>
      </c>
      <c r="K307" s="168"/>
      <c r="L307" s="168"/>
      <c r="M307" s="168"/>
      <c r="N307" s="2" t="s">
        <v>316</v>
      </c>
      <c r="O307" s="3"/>
      <c r="P307" s="133"/>
      <c r="Q307" s="254" t="s">
        <v>1101</v>
      </c>
    </row>
    <row r="308" spans="1:17" ht="73.5" customHeight="1" outlineLevel="1" x14ac:dyDescent="0.25">
      <c r="A308" s="2" t="s">
        <v>108</v>
      </c>
      <c r="B308" s="53">
        <f>B307+1</f>
        <v>258</v>
      </c>
      <c r="C308" s="61">
        <v>315</v>
      </c>
      <c r="D308" s="7" t="s">
        <v>997</v>
      </c>
      <c r="E308" s="42" t="s">
        <v>998</v>
      </c>
      <c r="F308" s="3"/>
      <c r="G308" s="2" t="s">
        <v>305</v>
      </c>
      <c r="H308" s="1" t="s">
        <v>97</v>
      </c>
      <c r="I308" s="16">
        <v>84000</v>
      </c>
      <c r="J308" s="169">
        <v>84000</v>
      </c>
      <c r="K308" s="168"/>
      <c r="L308" s="168"/>
      <c r="M308" s="168"/>
      <c r="N308" s="2" t="s">
        <v>316</v>
      </c>
      <c r="O308" s="3"/>
      <c r="P308" s="133"/>
      <c r="Q308" s="254" t="s">
        <v>1101</v>
      </c>
    </row>
    <row r="309" spans="1:17" ht="84.75" customHeight="1" outlineLevel="1" x14ac:dyDescent="0.25">
      <c r="A309" s="2" t="s">
        <v>108</v>
      </c>
      <c r="B309" s="53">
        <f>B308+1</f>
        <v>259</v>
      </c>
      <c r="C309" s="61">
        <v>316</v>
      </c>
      <c r="D309" s="7" t="s">
        <v>1123</v>
      </c>
      <c r="E309" s="1" t="s">
        <v>1124</v>
      </c>
      <c r="F309" s="3"/>
      <c r="G309" s="2" t="s">
        <v>428</v>
      </c>
      <c r="H309" s="1" t="s">
        <v>340</v>
      </c>
      <c r="I309" s="16">
        <v>180000</v>
      </c>
      <c r="J309" s="168">
        <v>45000</v>
      </c>
      <c r="K309" s="168"/>
      <c r="L309" s="168"/>
      <c r="M309" s="168">
        <v>35000</v>
      </c>
      <c r="N309" s="2" t="s">
        <v>364</v>
      </c>
      <c r="O309" s="3" t="s">
        <v>365</v>
      </c>
      <c r="P309" s="133">
        <v>2023</v>
      </c>
      <c r="Q309" s="254" t="s">
        <v>1101</v>
      </c>
    </row>
    <row r="310" spans="1:17" x14ac:dyDescent="0.25">
      <c r="A310" s="283" t="s">
        <v>363</v>
      </c>
      <c r="B310" s="284"/>
      <c r="C310" s="285"/>
      <c r="D310" s="286"/>
      <c r="E310" s="212"/>
      <c r="F310" s="287"/>
      <c r="G310" s="211"/>
      <c r="H310" s="288"/>
      <c r="I310" s="289"/>
      <c r="J310" s="290"/>
      <c r="K310" s="290"/>
      <c r="L310" s="290"/>
      <c r="M310" s="290"/>
      <c r="N310" s="211"/>
      <c r="O310" s="211"/>
      <c r="P310" s="211"/>
      <c r="Q310" s="291"/>
    </row>
    <row r="311" spans="1:17" ht="60.6" customHeight="1" outlineLevel="1" x14ac:dyDescent="0.25">
      <c r="A311" s="2" t="s">
        <v>108</v>
      </c>
      <c r="B311" s="53">
        <f>B309+1</f>
        <v>260</v>
      </c>
      <c r="C311" s="61">
        <v>3212</v>
      </c>
      <c r="D311" s="7" t="s">
        <v>317</v>
      </c>
      <c r="E311" s="1" t="s">
        <v>618</v>
      </c>
      <c r="F311" s="3"/>
      <c r="G311" s="2" t="s">
        <v>319</v>
      </c>
      <c r="H311" s="1" t="s">
        <v>342</v>
      </c>
      <c r="I311" s="16">
        <v>200000</v>
      </c>
      <c r="J311" s="168">
        <v>200000</v>
      </c>
      <c r="K311" s="168"/>
      <c r="L311" s="168"/>
      <c r="M311" s="168"/>
      <c r="N311" s="2" t="s">
        <v>667</v>
      </c>
      <c r="O311" s="3"/>
      <c r="P311" s="133"/>
      <c r="Q311" s="254" t="s">
        <v>1052</v>
      </c>
    </row>
    <row r="312" spans="1:17" ht="138" customHeight="1" outlineLevel="1" x14ac:dyDescent="0.25">
      <c r="A312" s="2" t="s">
        <v>108</v>
      </c>
      <c r="B312" s="152">
        <f>B311+1</f>
        <v>261</v>
      </c>
      <c r="C312" s="151">
        <v>3212</v>
      </c>
      <c r="D312" s="48" t="s">
        <v>1146</v>
      </c>
      <c r="E312" s="49" t="s">
        <v>1149</v>
      </c>
      <c r="F312" s="6"/>
      <c r="G312" s="150" t="s">
        <v>1147</v>
      </c>
      <c r="H312" s="50">
        <v>2023</v>
      </c>
      <c r="I312" s="16">
        <v>40000</v>
      </c>
      <c r="J312" s="169">
        <v>4000</v>
      </c>
      <c r="K312" s="168"/>
      <c r="L312" s="168"/>
      <c r="M312" s="168">
        <v>36000</v>
      </c>
      <c r="N312" s="150" t="s">
        <v>1148</v>
      </c>
      <c r="O312" s="6"/>
      <c r="P312" s="6"/>
      <c r="Q312" s="254" t="s">
        <v>1052</v>
      </c>
    </row>
    <row r="313" spans="1:17" ht="55.5" customHeight="1" outlineLevel="1" x14ac:dyDescent="0.25">
      <c r="A313" s="2" t="s">
        <v>108</v>
      </c>
      <c r="B313" s="53">
        <f>B312+1</f>
        <v>262</v>
      </c>
      <c r="C313" s="61">
        <v>3223</v>
      </c>
      <c r="D313" s="7" t="s">
        <v>508</v>
      </c>
      <c r="E313" s="1" t="s">
        <v>509</v>
      </c>
      <c r="F313" s="3"/>
      <c r="G313" s="2" t="s">
        <v>428</v>
      </c>
      <c r="H313" s="1" t="s">
        <v>374</v>
      </c>
      <c r="I313" s="16">
        <v>200000</v>
      </c>
      <c r="J313" s="168">
        <v>200000</v>
      </c>
      <c r="K313" s="168"/>
      <c r="L313" s="168"/>
      <c r="M313" s="168"/>
      <c r="N313" s="2" t="s">
        <v>316</v>
      </c>
      <c r="O313" s="3"/>
      <c r="P313" s="133"/>
      <c r="Q313" s="254" t="s">
        <v>1052</v>
      </c>
    </row>
    <row r="314" spans="1:17" ht="127.5" customHeight="1" outlineLevel="1" x14ac:dyDescent="0.25">
      <c r="A314" s="2" t="s">
        <v>108</v>
      </c>
      <c r="B314" s="53">
        <f>B313+1</f>
        <v>263</v>
      </c>
      <c r="C314" s="61">
        <v>3223</v>
      </c>
      <c r="D314" s="7" t="s">
        <v>51</v>
      </c>
      <c r="E314" s="1" t="s">
        <v>619</v>
      </c>
      <c r="F314" s="3"/>
      <c r="G314" s="3" t="s">
        <v>669</v>
      </c>
      <c r="H314" s="1" t="s">
        <v>156</v>
      </c>
      <c r="I314" s="16">
        <v>600000</v>
      </c>
      <c r="J314" s="168">
        <f>Table3[[#This Row],[Summa KOPĀ indikatīvi, EUR]]-Table3[[#This Row],[ES fondi, EUR]]</f>
        <v>90000</v>
      </c>
      <c r="K314" s="168"/>
      <c r="L314" s="168"/>
      <c r="M314" s="168">
        <f>Table3[[#This Row],[Summa KOPĀ indikatīvi, EUR]]*0.85</f>
        <v>510000</v>
      </c>
      <c r="N314" s="2" t="s">
        <v>369</v>
      </c>
      <c r="O314" s="3" t="s">
        <v>366</v>
      </c>
      <c r="P314" s="133" t="s">
        <v>368</v>
      </c>
      <c r="Q314" s="254" t="s">
        <v>1052</v>
      </c>
    </row>
    <row r="315" spans="1:17" ht="49.5" customHeight="1" outlineLevel="1" x14ac:dyDescent="0.25">
      <c r="A315" s="2" t="s">
        <v>108</v>
      </c>
      <c r="B315" s="53">
        <f t="shared" ref="B315:B321" si="15">B314+1</f>
        <v>264</v>
      </c>
      <c r="C315" s="61">
        <v>3224</v>
      </c>
      <c r="D315" s="7" t="s">
        <v>370</v>
      </c>
      <c r="E315" s="1" t="s">
        <v>371</v>
      </c>
      <c r="F315" s="3"/>
      <c r="G315" s="2" t="s">
        <v>367</v>
      </c>
      <c r="H315" s="1" t="s">
        <v>318</v>
      </c>
      <c r="I315" s="16">
        <v>200000</v>
      </c>
      <c r="J315" s="168">
        <v>60000</v>
      </c>
      <c r="K315" s="168"/>
      <c r="L315" s="168"/>
      <c r="M315" s="168">
        <v>140000</v>
      </c>
      <c r="N315" s="2" t="s">
        <v>364</v>
      </c>
      <c r="O315" s="3"/>
      <c r="P315" s="133"/>
      <c r="Q315" s="254" t="s">
        <v>1102</v>
      </c>
    </row>
    <row r="316" spans="1:17" ht="108.75" customHeight="1" outlineLevel="1" x14ac:dyDescent="0.25">
      <c r="A316" s="2" t="s">
        <v>108</v>
      </c>
      <c r="B316" s="53">
        <f t="shared" si="15"/>
        <v>265</v>
      </c>
      <c r="C316" s="61">
        <v>3224</v>
      </c>
      <c r="D316" s="7" t="s">
        <v>375</v>
      </c>
      <c r="E316" s="1" t="s">
        <v>338</v>
      </c>
      <c r="F316" s="6"/>
      <c r="G316" s="2" t="s">
        <v>691</v>
      </c>
      <c r="H316" s="4" t="s">
        <v>374</v>
      </c>
      <c r="I316" s="16">
        <v>143496</v>
      </c>
      <c r="J316" s="168">
        <v>28699</v>
      </c>
      <c r="K316" s="168"/>
      <c r="L316" s="168"/>
      <c r="M316" s="168">
        <v>114797</v>
      </c>
      <c r="N316" s="2" t="s">
        <v>372</v>
      </c>
      <c r="O316" s="3" t="s">
        <v>373</v>
      </c>
      <c r="P316" s="133">
        <v>2022</v>
      </c>
      <c r="Q316" s="254" t="s">
        <v>1102</v>
      </c>
    </row>
    <row r="317" spans="1:17" ht="228" customHeight="1" outlineLevel="1" x14ac:dyDescent="0.25">
      <c r="A317" s="2" t="s">
        <v>108</v>
      </c>
      <c r="B317" s="53">
        <f t="shared" si="15"/>
        <v>266</v>
      </c>
      <c r="C317" s="61">
        <v>3225</v>
      </c>
      <c r="D317" s="7" t="s">
        <v>723</v>
      </c>
      <c r="E317" s="1" t="s">
        <v>724</v>
      </c>
      <c r="F317" s="3"/>
      <c r="G317" s="2" t="s">
        <v>725</v>
      </c>
      <c r="H317" s="1" t="s">
        <v>342</v>
      </c>
      <c r="I317" s="16">
        <v>450000</v>
      </c>
      <c r="J317" s="168">
        <v>100000</v>
      </c>
      <c r="K317" s="168"/>
      <c r="L317" s="168"/>
      <c r="M317" s="168">
        <v>350000</v>
      </c>
      <c r="N317" s="2" t="s">
        <v>726</v>
      </c>
      <c r="O317" s="3"/>
      <c r="P317" s="133"/>
      <c r="Q317" s="254" t="s">
        <v>1053</v>
      </c>
    </row>
    <row r="318" spans="1:17" ht="69.75" customHeight="1" outlineLevel="1" x14ac:dyDescent="0.25">
      <c r="A318" s="2" t="s">
        <v>108</v>
      </c>
      <c r="B318" s="53">
        <f t="shared" si="15"/>
        <v>267</v>
      </c>
      <c r="C318" s="61">
        <v>3231</v>
      </c>
      <c r="D318" s="7" t="s">
        <v>378</v>
      </c>
      <c r="E318" s="1" t="s">
        <v>376</v>
      </c>
      <c r="F318" s="3"/>
      <c r="G318" s="2" t="s">
        <v>316</v>
      </c>
      <c r="H318" s="1" t="s">
        <v>342</v>
      </c>
      <c r="I318" s="16">
        <v>800000</v>
      </c>
      <c r="J318" s="168">
        <v>680000</v>
      </c>
      <c r="K318" s="168"/>
      <c r="L318" s="168"/>
      <c r="M318" s="168">
        <f>Table3[[#This Row],[Summa KOPĀ indikatīvi, EUR]]*0.9</f>
        <v>720000</v>
      </c>
      <c r="N318" s="2" t="s">
        <v>377</v>
      </c>
      <c r="O318" s="3"/>
      <c r="P318" s="133">
        <v>2023</v>
      </c>
      <c r="Q318" s="254" t="s">
        <v>1051</v>
      </c>
    </row>
    <row r="319" spans="1:17" ht="66" outlineLevel="1" x14ac:dyDescent="0.25">
      <c r="A319" s="2" t="s">
        <v>381</v>
      </c>
      <c r="B319" s="53">
        <f t="shared" si="15"/>
        <v>268</v>
      </c>
      <c r="C319" s="61">
        <v>3232</v>
      </c>
      <c r="D319" s="81" t="s">
        <v>668</v>
      </c>
      <c r="E319" s="1" t="s">
        <v>379</v>
      </c>
      <c r="F319" s="3"/>
      <c r="G319" s="2" t="s">
        <v>316</v>
      </c>
      <c r="H319" s="1" t="s">
        <v>374</v>
      </c>
      <c r="I319" s="16">
        <v>50000</v>
      </c>
      <c r="J319" s="168">
        <v>7500</v>
      </c>
      <c r="K319" s="168"/>
      <c r="L319" s="168"/>
      <c r="M319" s="168">
        <f>Table3[[#This Row],[Summa KOPĀ indikatīvi, EUR]]*0.9</f>
        <v>45000</v>
      </c>
      <c r="N319" s="2" t="s">
        <v>377</v>
      </c>
      <c r="O319" s="3"/>
      <c r="P319" s="133">
        <v>2023</v>
      </c>
      <c r="Q319" s="254" t="s">
        <v>1053</v>
      </c>
    </row>
    <row r="320" spans="1:17" ht="149.1" customHeight="1" outlineLevel="1" x14ac:dyDescent="0.25">
      <c r="A320" s="2" t="s">
        <v>100</v>
      </c>
      <c r="B320" s="53">
        <f t="shared" si="15"/>
        <v>269</v>
      </c>
      <c r="C320" s="61">
        <v>3232</v>
      </c>
      <c r="D320" s="7" t="s">
        <v>500</v>
      </c>
      <c r="E320" s="1" t="s">
        <v>1125</v>
      </c>
      <c r="F320" s="6"/>
      <c r="G320" s="2" t="s">
        <v>501</v>
      </c>
      <c r="H320" s="15" t="s">
        <v>374</v>
      </c>
      <c r="I320" s="16">
        <v>170000</v>
      </c>
      <c r="J320" s="168">
        <f>Table3[[#This Row],[Summa KOPĀ indikatīvi, EUR]]*0.1</f>
        <v>17000</v>
      </c>
      <c r="K320" s="168"/>
      <c r="L320" s="168"/>
      <c r="M320" s="168">
        <f>Table3[[#This Row],[Summa KOPĀ indikatīvi, EUR]]*85</f>
        <v>14450000</v>
      </c>
      <c r="N320" s="2" t="s">
        <v>143</v>
      </c>
      <c r="O320" s="2" t="s">
        <v>143</v>
      </c>
      <c r="P320" s="133"/>
      <c r="Q320" s="254" t="s">
        <v>1053</v>
      </c>
    </row>
    <row r="321" spans="1:17" ht="88.5" customHeight="1" outlineLevel="1" x14ac:dyDescent="0.25">
      <c r="A321" s="8" t="s">
        <v>108</v>
      </c>
      <c r="B321" s="55">
        <f t="shared" si="15"/>
        <v>270</v>
      </c>
      <c r="C321" s="63">
        <v>3233</v>
      </c>
      <c r="D321" s="32" t="s">
        <v>54</v>
      </c>
      <c r="E321" s="5" t="s">
        <v>380</v>
      </c>
      <c r="F321" s="9"/>
      <c r="G321" s="8" t="s">
        <v>250</v>
      </c>
      <c r="H321" s="5" t="s">
        <v>342</v>
      </c>
      <c r="I321" s="36">
        <v>600000</v>
      </c>
      <c r="J321" s="176">
        <v>90000</v>
      </c>
      <c r="K321" s="176"/>
      <c r="L321" s="176"/>
      <c r="M321" s="168">
        <f>Table3[[#This Row],[Summa KOPĀ indikatīvi, EUR]]*0.9</f>
        <v>540000</v>
      </c>
      <c r="N321" s="8" t="s">
        <v>320</v>
      </c>
      <c r="O321" s="9"/>
      <c r="P321" s="134"/>
      <c r="Q321" s="15" t="s">
        <v>1103</v>
      </c>
    </row>
    <row r="322" spans="1:17" s="292" customFormat="1" ht="10.199999999999999" x14ac:dyDescent="0.2">
      <c r="A322" s="146" t="s">
        <v>632</v>
      </c>
      <c r="B322" s="147"/>
      <c r="C322" s="148"/>
      <c r="D322" s="146"/>
      <c r="E322" s="146"/>
      <c r="F322" s="146"/>
      <c r="G322" s="146"/>
      <c r="H322" s="146"/>
      <c r="I322" s="60">
        <f>SUBTOTAL(109,Table3[Summa KOPĀ indikatīvi, EUR])</f>
        <v>283129318</v>
      </c>
      <c r="J322" s="60">
        <f>SUBTOTAL(109,Table3[t.sk. PAŠV., EUR])</f>
        <v>117308686</v>
      </c>
      <c r="K322" s="60">
        <f>SUBTOTAL(109,Table3[VALSTS, EUR])</f>
        <v>5054830</v>
      </c>
      <c r="L322" s="60">
        <f>SUBTOTAL(109,Table3[CITI, EUR])</f>
        <v>5137259.75</v>
      </c>
      <c r="M322" s="60">
        <f>SUBTOTAL(109,Table3[ES fondi, EUR])</f>
        <v>123091811.34999999</v>
      </c>
      <c r="N322" s="146"/>
      <c r="O322" s="146"/>
      <c r="P322" s="149"/>
      <c r="Q322" s="6"/>
    </row>
    <row r="323" spans="1:17" s="292" customFormat="1" ht="10.199999999999999" x14ac:dyDescent="0.2">
      <c r="A323" s="72"/>
      <c r="B323" s="73"/>
      <c r="C323" s="74"/>
      <c r="D323" s="72"/>
      <c r="E323" s="72"/>
      <c r="F323" s="72"/>
      <c r="G323" s="72"/>
      <c r="H323" s="72"/>
      <c r="I323" s="75"/>
      <c r="J323" s="75"/>
      <c r="K323" s="75"/>
      <c r="L323" s="75"/>
      <c r="M323" s="75"/>
      <c r="N323" s="72"/>
      <c r="O323" s="72"/>
      <c r="P323" s="72"/>
      <c r="Q323" s="293"/>
    </row>
    <row r="324" spans="1:17" ht="15.6" x14ac:dyDescent="0.3">
      <c r="D324" s="295" t="s">
        <v>690</v>
      </c>
      <c r="E324" s="296">
        <f>Table3[[#Totals],[Summa KOPĀ indikatīvi, EUR]]</f>
        <v>283129318</v>
      </c>
      <c r="H324" s="297"/>
      <c r="I324" s="297"/>
    </row>
    <row r="325" spans="1:17" x14ac:dyDescent="0.25">
      <c r="C325" s="298"/>
      <c r="D325" s="299" t="s">
        <v>730</v>
      </c>
      <c r="E325" s="300">
        <f>Table3[[#Totals],[t.sk. PAŠV., EUR]]</f>
        <v>117308686</v>
      </c>
      <c r="H325" s="301"/>
      <c r="I325" s="301"/>
      <c r="J325" s="302"/>
    </row>
    <row r="326" spans="1:17" ht="14.1" customHeight="1" x14ac:dyDescent="0.25">
      <c r="D326" s="303" t="s">
        <v>687</v>
      </c>
      <c r="E326" s="304">
        <f>Table3[[#Totals],[VALSTS, EUR]]</f>
        <v>5054830</v>
      </c>
      <c r="H326" s="301"/>
      <c r="I326" s="301"/>
      <c r="J326" s="305"/>
    </row>
    <row r="327" spans="1:17" x14ac:dyDescent="0.25">
      <c r="D327" s="303" t="s">
        <v>688</v>
      </c>
      <c r="E327" s="304">
        <f>Table3[[#Totals],[CITI, EUR]]</f>
        <v>5137259.75</v>
      </c>
      <c r="H327" s="306"/>
      <c r="I327" s="306"/>
      <c r="J327" s="305"/>
    </row>
    <row r="328" spans="1:17" x14ac:dyDescent="0.25">
      <c r="D328" s="303" t="s">
        <v>689</v>
      </c>
      <c r="E328" s="307">
        <f>Table3[[#Totals],[ES fondi, EUR]]</f>
        <v>123091811.34999999</v>
      </c>
      <c r="F328" s="308"/>
      <c r="I328" s="192"/>
      <c r="J328" s="305"/>
    </row>
    <row r="329" spans="1:17" x14ac:dyDescent="0.25">
      <c r="F329" s="308"/>
      <c r="I329" s="192"/>
      <c r="J329" s="305"/>
    </row>
    <row r="330" spans="1:17" x14ac:dyDescent="0.25">
      <c r="F330" s="308"/>
      <c r="J330" s="305"/>
    </row>
    <row r="331" spans="1:17" x14ac:dyDescent="0.25">
      <c r="F331" s="308"/>
      <c r="J331" s="305"/>
    </row>
    <row r="332" spans="1:17" x14ac:dyDescent="0.25">
      <c r="F332" s="308"/>
      <c r="J332" s="305"/>
    </row>
    <row r="333" spans="1:17" x14ac:dyDescent="0.25">
      <c r="F333" s="311"/>
      <c r="J333" s="312"/>
    </row>
    <row r="334" spans="1:17" x14ac:dyDescent="0.25">
      <c r="F334" s="308"/>
      <c r="J334" s="305"/>
    </row>
  </sheetData>
  <phoneticPr fontId="26" type="noConversion"/>
  <pageMargins left="0.31496062992125984" right="0.31496062992125984" top="0.55118110236220474" bottom="0.74803149606299213" header="0.11811023622047245" footer="0.31496062992125984"/>
  <pageSetup paperSize="9" scale="92" fitToHeight="0" orientation="landscape" r:id="rId1"/>
  <headerFooter>
    <oddHeader>&amp;C&amp;10Valmieras novada attīstības programma 2022. - 2028. Redakcija 2.1
&amp;"Arial,Bold"&amp;11INVESTĪCIJU PLĀNS 2022. - 2024.&amp;"Arial,Regular"&amp;10 (ar perspektīviem projektiem)&amp;R&amp;P</oddHeader>
  </headerFooter>
  <rowBreaks count="3" manualBreakCount="3">
    <brk id="291" max="16" man="1"/>
    <brk id="307" max="16383" man="1"/>
    <brk id="317" max="16"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52"/>
  <sheetViews>
    <sheetView view="pageLayout" topLeftCell="A39" zoomScaleNormal="100" workbookViewId="0">
      <selection activeCell="B9" sqref="B9"/>
    </sheetView>
  </sheetViews>
  <sheetFormatPr defaultColWidth="8.59765625" defaultRowHeight="13.8" x14ac:dyDescent="0.25"/>
  <cols>
    <col min="1" max="1" width="15" style="103" customWidth="1"/>
    <col min="2" max="2" width="58.69921875" style="71" customWidth="1"/>
    <col min="3" max="16384" width="8.59765625" style="71"/>
  </cols>
  <sheetData>
    <row r="1" spans="1:2" ht="17.399999999999999" x14ac:dyDescent="0.25">
      <c r="A1" s="99" t="s">
        <v>746</v>
      </c>
    </row>
    <row r="3" spans="1:2" ht="15.6" x14ac:dyDescent="0.25">
      <c r="A3" s="102" t="s">
        <v>751</v>
      </c>
      <c r="B3" s="100" t="s">
        <v>752</v>
      </c>
    </row>
    <row r="4" spans="1:2" ht="15.6" x14ac:dyDescent="0.25">
      <c r="A4" s="102" t="s">
        <v>1281</v>
      </c>
      <c r="B4" s="100" t="s">
        <v>1282</v>
      </c>
    </row>
    <row r="5" spans="1:2" ht="15.6" x14ac:dyDescent="0.25">
      <c r="A5" s="102" t="s">
        <v>753</v>
      </c>
      <c r="B5" s="100" t="s">
        <v>754</v>
      </c>
    </row>
    <row r="6" spans="1:2" ht="15.6" x14ac:dyDescent="0.25">
      <c r="A6" s="102" t="s">
        <v>245</v>
      </c>
      <c r="B6" s="100" t="s">
        <v>755</v>
      </c>
    </row>
    <row r="7" spans="1:2" ht="15.6" x14ac:dyDescent="0.25">
      <c r="A7" s="102" t="s">
        <v>756</v>
      </c>
      <c r="B7" s="100" t="s">
        <v>757</v>
      </c>
    </row>
    <row r="8" spans="1:2" ht="15.6" x14ac:dyDescent="0.25">
      <c r="A8" s="102" t="s">
        <v>758</v>
      </c>
      <c r="B8" s="100" t="s">
        <v>759</v>
      </c>
    </row>
    <row r="9" spans="1:2" ht="46.8" x14ac:dyDescent="0.25">
      <c r="A9" s="102" t="s">
        <v>760</v>
      </c>
      <c r="B9" s="100" t="s">
        <v>761</v>
      </c>
    </row>
    <row r="10" spans="1:2" ht="15.6" x14ac:dyDescent="0.25">
      <c r="A10" s="102" t="s">
        <v>762</v>
      </c>
      <c r="B10" s="100" t="s">
        <v>763</v>
      </c>
    </row>
    <row r="11" spans="1:2" ht="15.6" x14ac:dyDescent="0.25">
      <c r="A11" s="102" t="s">
        <v>764</v>
      </c>
      <c r="B11" s="100" t="s">
        <v>765</v>
      </c>
    </row>
    <row r="12" spans="1:2" ht="15.6" x14ac:dyDescent="0.25">
      <c r="A12" s="102" t="s">
        <v>766</v>
      </c>
      <c r="B12" s="100" t="s">
        <v>767</v>
      </c>
    </row>
    <row r="13" spans="1:2" ht="15.6" x14ac:dyDescent="0.25">
      <c r="A13" s="102" t="s">
        <v>768</v>
      </c>
      <c r="B13" s="100" t="s">
        <v>769</v>
      </c>
    </row>
    <row r="14" spans="1:2" ht="15.6" x14ac:dyDescent="0.25">
      <c r="A14" s="102" t="s">
        <v>770</v>
      </c>
      <c r="B14" s="100" t="s">
        <v>771</v>
      </c>
    </row>
    <row r="15" spans="1:2" ht="31.2" x14ac:dyDescent="0.25">
      <c r="A15" s="102" t="s">
        <v>772</v>
      </c>
      <c r="B15" s="100" t="s">
        <v>773</v>
      </c>
    </row>
    <row r="16" spans="1:2" ht="15.6" x14ac:dyDescent="0.25">
      <c r="A16" s="102" t="s">
        <v>774</v>
      </c>
      <c r="B16" s="100" t="s">
        <v>775</v>
      </c>
    </row>
    <row r="17" spans="1:2" ht="15.6" x14ac:dyDescent="0.25">
      <c r="A17" s="102" t="s">
        <v>29</v>
      </c>
      <c r="B17" s="100" t="s">
        <v>776</v>
      </c>
    </row>
    <row r="18" spans="1:2" ht="15.6" x14ac:dyDescent="0.25">
      <c r="A18" s="102" t="s">
        <v>777</v>
      </c>
      <c r="B18" s="100" t="s">
        <v>778</v>
      </c>
    </row>
    <row r="19" spans="1:2" ht="15.6" x14ac:dyDescent="0.25">
      <c r="A19" s="102" t="s">
        <v>779</v>
      </c>
      <c r="B19" s="100" t="s">
        <v>780</v>
      </c>
    </row>
    <row r="20" spans="1:2" ht="15.6" x14ac:dyDescent="0.25">
      <c r="A20" s="102" t="s">
        <v>781</v>
      </c>
      <c r="B20" s="100" t="s">
        <v>782</v>
      </c>
    </row>
    <row r="21" spans="1:2" ht="15.6" x14ac:dyDescent="0.25">
      <c r="A21" s="102" t="s">
        <v>783</v>
      </c>
      <c r="B21" s="100" t="s">
        <v>784</v>
      </c>
    </row>
    <row r="22" spans="1:2" ht="15.6" x14ac:dyDescent="0.25">
      <c r="A22" s="102" t="s">
        <v>0</v>
      </c>
      <c r="B22" s="100" t="s">
        <v>785</v>
      </c>
    </row>
    <row r="23" spans="1:2" ht="15.6" x14ac:dyDescent="0.25">
      <c r="A23" s="102" t="s">
        <v>856</v>
      </c>
      <c r="B23" s="100" t="s">
        <v>946</v>
      </c>
    </row>
    <row r="24" spans="1:2" ht="15.6" x14ac:dyDescent="0.25">
      <c r="A24" s="102" t="s">
        <v>20</v>
      </c>
      <c r="B24" s="100" t="s">
        <v>786</v>
      </c>
    </row>
    <row r="25" spans="1:2" ht="15.6" x14ac:dyDescent="0.25">
      <c r="A25" s="102" t="s">
        <v>787</v>
      </c>
      <c r="B25" s="100" t="s">
        <v>788</v>
      </c>
    </row>
    <row r="26" spans="1:2" s="105" customFormat="1" ht="31.2" x14ac:dyDescent="0.25">
      <c r="A26" s="104" t="s">
        <v>789</v>
      </c>
      <c r="B26" s="101" t="s">
        <v>790</v>
      </c>
    </row>
    <row r="27" spans="1:2" ht="15.6" x14ac:dyDescent="0.25">
      <c r="A27" s="102" t="s">
        <v>791</v>
      </c>
      <c r="B27" s="100" t="s">
        <v>792</v>
      </c>
    </row>
    <row r="28" spans="1:2" ht="15.6" x14ac:dyDescent="0.25">
      <c r="A28" s="102" t="s">
        <v>26</v>
      </c>
      <c r="B28" s="100" t="s">
        <v>793</v>
      </c>
    </row>
    <row r="29" spans="1:2" ht="15.6" x14ac:dyDescent="0.25">
      <c r="A29" s="102" t="s">
        <v>930</v>
      </c>
      <c r="B29" s="100" t="s">
        <v>931</v>
      </c>
    </row>
    <row r="30" spans="1:2" ht="15.6" x14ac:dyDescent="0.25">
      <c r="A30" s="102" t="s">
        <v>794</v>
      </c>
      <c r="B30" s="101" t="s">
        <v>795</v>
      </c>
    </row>
    <row r="31" spans="1:2" ht="15.6" x14ac:dyDescent="0.25">
      <c r="A31" s="102" t="s">
        <v>874</v>
      </c>
      <c r="B31" s="101" t="s">
        <v>875</v>
      </c>
    </row>
    <row r="32" spans="1:2" ht="31.2" x14ac:dyDescent="0.25">
      <c r="A32" s="102" t="s">
        <v>796</v>
      </c>
      <c r="B32" s="100" t="s">
        <v>797</v>
      </c>
    </row>
    <row r="33" spans="1:2" ht="15.6" x14ac:dyDescent="0.25">
      <c r="A33" s="102" t="s">
        <v>798</v>
      </c>
      <c r="B33" s="101" t="s">
        <v>799</v>
      </c>
    </row>
    <row r="34" spans="1:2" ht="15.6" x14ac:dyDescent="0.25">
      <c r="A34" s="102" t="s">
        <v>800</v>
      </c>
      <c r="B34" s="100" t="s">
        <v>801</v>
      </c>
    </row>
    <row r="35" spans="1:2" ht="15.6" x14ac:dyDescent="0.25">
      <c r="A35" s="102" t="s">
        <v>55</v>
      </c>
      <c r="B35" s="100" t="s">
        <v>747</v>
      </c>
    </row>
    <row r="36" spans="1:2" ht="31.2" x14ac:dyDescent="0.25">
      <c r="A36" s="102" t="s">
        <v>802</v>
      </c>
      <c r="B36" s="100" t="s">
        <v>803</v>
      </c>
    </row>
    <row r="37" spans="1:2" ht="15.6" x14ac:dyDescent="0.25">
      <c r="A37" s="102" t="s">
        <v>804</v>
      </c>
      <c r="B37" s="100" t="s">
        <v>805</v>
      </c>
    </row>
    <row r="38" spans="1:2" ht="15.6" x14ac:dyDescent="0.25">
      <c r="A38" s="102" t="s">
        <v>806</v>
      </c>
      <c r="B38" s="100" t="s">
        <v>807</v>
      </c>
    </row>
    <row r="39" spans="1:2" ht="15.6" x14ac:dyDescent="0.25">
      <c r="A39" s="102" t="s">
        <v>808</v>
      </c>
      <c r="B39" s="100" t="s">
        <v>809</v>
      </c>
    </row>
    <row r="40" spans="1:2" ht="15.6" x14ac:dyDescent="0.25">
      <c r="A40" s="102" t="s">
        <v>748</v>
      </c>
      <c r="B40" s="100" t="s">
        <v>810</v>
      </c>
    </row>
    <row r="41" spans="1:2" ht="31.2" x14ac:dyDescent="0.25">
      <c r="A41" s="102" t="s">
        <v>811</v>
      </c>
      <c r="B41" s="100" t="s">
        <v>812</v>
      </c>
    </row>
    <row r="42" spans="1:2" ht="15.6" x14ac:dyDescent="0.25">
      <c r="A42" s="102" t="s">
        <v>749</v>
      </c>
      <c r="B42" s="100" t="s">
        <v>813</v>
      </c>
    </row>
    <row r="43" spans="1:2" ht="15.6" x14ac:dyDescent="0.25">
      <c r="A43" s="102" t="s">
        <v>814</v>
      </c>
      <c r="B43" s="100" t="s">
        <v>815</v>
      </c>
    </row>
    <row r="44" spans="1:2" ht="15.6" x14ac:dyDescent="0.25">
      <c r="A44" s="102" t="s">
        <v>816</v>
      </c>
      <c r="B44" s="100" t="s">
        <v>817</v>
      </c>
    </row>
    <row r="45" spans="1:2" ht="15.6" x14ac:dyDescent="0.25">
      <c r="A45" s="102" t="s">
        <v>2</v>
      </c>
      <c r="B45" s="100" t="s">
        <v>750</v>
      </c>
    </row>
    <row r="46" spans="1:2" ht="15.6" x14ac:dyDescent="0.25">
      <c r="A46" s="102" t="s">
        <v>818</v>
      </c>
      <c r="B46" s="100" t="s">
        <v>819</v>
      </c>
    </row>
    <row r="47" spans="1:2" ht="15.6" x14ac:dyDescent="0.25">
      <c r="A47" s="102" t="s">
        <v>820</v>
      </c>
      <c r="B47" s="100" t="s">
        <v>821</v>
      </c>
    </row>
    <row r="48" spans="1:2" ht="15.6" x14ac:dyDescent="0.25">
      <c r="A48" s="102" t="s">
        <v>822</v>
      </c>
      <c r="B48" s="100" t="s">
        <v>823</v>
      </c>
    </row>
    <row r="49" spans="1:2" ht="15.6" x14ac:dyDescent="0.25">
      <c r="A49" s="102" t="s">
        <v>824</v>
      </c>
      <c r="B49" s="100" t="s">
        <v>825</v>
      </c>
    </row>
    <row r="50" spans="1:2" ht="15.6" x14ac:dyDescent="0.25">
      <c r="A50" s="102" t="s">
        <v>826</v>
      </c>
      <c r="B50" s="100" t="s">
        <v>827</v>
      </c>
    </row>
    <row r="51" spans="1:2" ht="15.6" x14ac:dyDescent="0.25">
      <c r="A51" s="102" t="s">
        <v>828</v>
      </c>
      <c r="B51" s="100" t="s">
        <v>829</v>
      </c>
    </row>
    <row r="52" spans="1:2" ht="31.2" x14ac:dyDescent="0.25">
      <c r="A52" s="102" t="s">
        <v>830</v>
      </c>
      <c r="B52" s="100" t="s">
        <v>831</v>
      </c>
    </row>
  </sheetData>
  <pageMargins left="0.70866141732283472" right="0.70866141732283472" top="0.74803149606299213" bottom="0.74803149606299213" header="0.31496062992125984" footer="0.31496062992125984"/>
  <pageSetup paperSize="9" orientation="portrait" r:id="rId1"/>
  <headerFooter>
    <oddHeader>&amp;C&amp;10Valmieras novada attīstības programma 2022. - 2028. Redakcija 2.1
&amp;"Arial,Bold"INVESTĪCIJU PLĀNS&amp;"Arial,Regular" 2022. - 2024. (ar perspektīviem projektiem)&amp;R66-67</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98"/>
  <sheetViews>
    <sheetView view="pageLayout" topLeftCell="A47" zoomScale="115" zoomScaleNormal="100" zoomScalePageLayoutView="115" workbookViewId="0">
      <selection activeCell="E16" sqref="E16"/>
    </sheetView>
  </sheetViews>
  <sheetFormatPr defaultRowHeight="13.8" x14ac:dyDescent="0.25"/>
  <cols>
    <col min="5" max="5" width="43.5" customWidth="1"/>
  </cols>
  <sheetData>
    <row r="1" spans="1:5" ht="17.399999999999999" x14ac:dyDescent="0.3">
      <c r="A1" s="116" t="s">
        <v>978</v>
      </c>
    </row>
    <row r="2" spans="1:5" ht="17.399999999999999" x14ac:dyDescent="0.3">
      <c r="A2" s="116" t="s">
        <v>979</v>
      </c>
    </row>
    <row r="4" spans="1:5" x14ac:dyDescent="0.25">
      <c r="A4" s="107" t="s">
        <v>839</v>
      </c>
      <c r="B4" s="117" t="s">
        <v>854</v>
      </c>
      <c r="C4" s="108"/>
      <c r="D4" s="108" t="s">
        <v>841</v>
      </c>
      <c r="E4" s="118" t="s">
        <v>857</v>
      </c>
    </row>
    <row r="5" spans="1:5" x14ac:dyDescent="0.25">
      <c r="A5" s="112"/>
      <c r="B5" s="119"/>
      <c r="C5" s="113"/>
      <c r="D5" s="113" t="s">
        <v>842</v>
      </c>
      <c r="E5" s="120" t="s">
        <v>858</v>
      </c>
    </row>
    <row r="6" spans="1:5" x14ac:dyDescent="0.25">
      <c r="A6" s="112"/>
      <c r="B6" s="119"/>
      <c r="C6" s="113"/>
      <c r="D6" s="113" t="s">
        <v>845</v>
      </c>
      <c r="E6" s="120" t="s">
        <v>859</v>
      </c>
    </row>
    <row r="7" spans="1:5" x14ac:dyDescent="0.25">
      <c r="A7" s="112"/>
      <c r="B7" s="119"/>
      <c r="C7" s="113"/>
      <c r="D7" s="113" t="s">
        <v>846</v>
      </c>
      <c r="E7" s="120" t="s">
        <v>860</v>
      </c>
    </row>
    <row r="8" spans="1:5" x14ac:dyDescent="0.25">
      <c r="A8" s="112"/>
      <c r="B8" s="119"/>
      <c r="C8" s="113"/>
      <c r="D8" s="113" t="s">
        <v>847</v>
      </c>
      <c r="E8" s="120" t="s">
        <v>861</v>
      </c>
    </row>
    <row r="9" spans="1:5" x14ac:dyDescent="0.25">
      <c r="A9" s="112"/>
      <c r="B9" s="113"/>
      <c r="C9" s="113"/>
      <c r="D9" s="113" t="s">
        <v>848</v>
      </c>
      <c r="E9" s="121" t="s">
        <v>862</v>
      </c>
    </row>
    <row r="10" spans="1:5" x14ac:dyDescent="0.25">
      <c r="A10" s="107" t="s">
        <v>843</v>
      </c>
      <c r="B10" s="117" t="s">
        <v>840</v>
      </c>
      <c r="C10" s="108"/>
      <c r="D10" s="108" t="s">
        <v>841</v>
      </c>
      <c r="E10" s="118" t="s">
        <v>863</v>
      </c>
    </row>
    <row r="11" spans="1:5" x14ac:dyDescent="0.25">
      <c r="A11" s="112"/>
      <c r="B11" s="113"/>
      <c r="C11" s="113"/>
      <c r="D11" s="113" t="s">
        <v>842</v>
      </c>
      <c r="E11" s="120" t="s">
        <v>864</v>
      </c>
    </row>
    <row r="12" spans="1:5" x14ac:dyDescent="0.25">
      <c r="A12" s="112"/>
      <c r="B12" s="113"/>
      <c r="C12" s="113"/>
      <c r="D12" s="113" t="s">
        <v>845</v>
      </c>
      <c r="E12" s="120" t="s">
        <v>865</v>
      </c>
    </row>
    <row r="13" spans="1:5" x14ac:dyDescent="0.25">
      <c r="A13" s="112"/>
      <c r="B13" s="113"/>
      <c r="C13" s="113"/>
      <c r="D13" s="113" t="s">
        <v>846</v>
      </c>
      <c r="E13" s="120" t="s">
        <v>866</v>
      </c>
    </row>
    <row r="14" spans="1:5" x14ac:dyDescent="0.25">
      <c r="A14" s="112"/>
      <c r="B14" s="113"/>
      <c r="C14" s="113"/>
      <c r="D14" s="113" t="s">
        <v>847</v>
      </c>
      <c r="E14" s="120" t="s">
        <v>867</v>
      </c>
    </row>
    <row r="15" spans="1:5" x14ac:dyDescent="0.25">
      <c r="A15" s="112"/>
      <c r="B15" s="332"/>
      <c r="C15" s="332"/>
      <c r="D15" s="113" t="s">
        <v>848</v>
      </c>
      <c r="E15" s="120" t="s">
        <v>868</v>
      </c>
    </row>
    <row r="16" spans="1:5" x14ac:dyDescent="0.25">
      <c r="A16" s="122" t="s">
        <v>844</v>
      </c>
      <c r="B16" s="117" t="s">
        <v>869</v>
      </c>
      <c r="C16" s="108"/>
      <c r="D16" s="108" t="s">
        <v>841</v>
      </c>
      <c r="E16" s="118" t="s">
        <v>872</v>
      </c>
    </row>
    <row r="17" spans="1:5" x14ac:dyDescent="0.25">
      <c r="A17" s="112"/>
      <c r="B17" s="113" t="s">
        <v>870</v>
      </c>
      <c r="C17" s="113"/>
      <c r="D17" s="113" t="s">
        <v>842</v>
      </c>
      <c r="E17" s="120" t="s">
        <v>873</v>
      </c>
    </row>
    <row r="18" spans="1:5" x14ac:dyDescent="0.25">
      <c r="A18" s="109"/>
      <c r="B18" s="110" t="s">
        <v>871</v>
      </c>
      <c r="C18" s="110"/>
      <c r="D18" s="110"/>
      <c r="E18" s="111"/>
    </row>
    <row r="20" spans="1:5" ht="30.6" x14ac:dyDescent="0.25">
      <c r="A20" s="114" t="s">
        <v>849</v>
      </c>
      <c r="B20" s="114" t="s">
        <v>850</v>
      </c>
      <c r="C20" s="114" t="s">
        <v>851</v>
      </c>
      <c r="D20" s="114" t="s">
        <v>852</v>
      </c>
      <c r="E20" s="115" t="s">
        <v>853</v>
      </c>
    </row>
    <row r="21" spans="1:5" x14ac:dyDescent="0.25">
      <c r="A21" s="106">
        <v>1</v>
      </c>
      <c r="B21" s="106">
        <v>1</v>
      </c>
      <c r="C21" s="124" t="s">
        <v>876</v>
      </c>
      <c r="D21" s="106">
        <v>1111</v>
      </c>
      <c r="E21" s="123" t="s">
        <v>55</v>
      </c>
    </row>
    <row r="22" spans="1:5" x14ac:dyDescent="0.25">
      <c r="A22" s="106">
        <v>1</v>
      </c>
      <c r="B22" s="106">
        <v>1</v>
      </c>
      <c r="C22" s="124" t="s">
        <v>877</v>
      </c>
      <c r="D22" s="106">
        <v>1112</v>
      </c>
      <c r="E22" s="123" t="s">
        <v>887</v>
      </c>
    </row>
    <row r="23" spans="1:5" x14ac:dyDescent="0.25">
      <c r="A23" s="106">
        <v>1</v>
      </c>
      <c r="B23" s="106">
        <v>1</v>
      </c>
      <c r="C23" s="124" t="s">
        <v>878</v>
      </c>
      <c r="D23" s="106">
        <v>1113</v>
      </c>
      <c r="E23" s="123" t="s">
        <v>56</v>
      </c>
    </row>
    <row r="24" spans="1:5" x14ac:dyDescent="0.25">
      <c r="A24" s="106">
        <v>1</v>
      </c>
      <c r="B24" s="106">
        <v>1</v>
      </c>
      <c r="C24" s="124" t="s">
        <v>879</v>
      </c>
      <c r="D24" s="106">
        <v>1114</v>
      </c>
      <c r="E24" s="123" t="s">
        <v>57</v>
      </c>
    </row>
    <row r="25" spans="1:5" x14ac:dyDescent="0.25">
      <c r="A25" s="106">
        <v>1</v>
      </c>
      <c r="B25" s="106">
        <v>1</v>
      </c>
      <c r="C25" s="124" t="s">
        <v>881</v>
      </c>
      <c r="D25" s="106">
        <v>11151</v>
      </c>
      <c r="E25" s="123" t="s">
        <v>883</v>
      </c>
    </row>
    <row r="26" spans="1:5" x14ac:dyDescent="0.25">
      <c r="A26" s="106">
        <v>1</v>
      </c>
      <c r="B26" s="106">
        <v>1</v>
      </c>
      <c r="C26" s="124" t="s">
        <v>882</v>
      </c>
      <c r="D26" s="106">
        <v>11152</v>
      </c>
      <c r="E26" s="123" t="s">
        <v>884</v>
      </c>
    </row>
    <row r="27" spans="1:5" x14ac:dyDescent="0.25">
      <c r="A27" s="106">
        <v>1</v>
      </c>
      <c r="B27" s="106">
        <v>1</v>
      </c>
      <c r="C27" s="124" t="s">
        <v>885</v>
      </c>
      <c r="D27" s="106">
        <v>1121</v>
      </c>
      <c r="E27" s="123" t="s">
        <v>886</v>
      </c>
    </row>
    <row r="28" spans="1:5" x14ac:dyDescent="0.25">
      <c r="A28" s="106">
        <v>1</v>
      </c>
      <c r="B28" s="106">
        <v>1</v>
      </c>
      <c r="C28" s="124" t="s">
        <v>888</v>
      </c>
      <c r="D28" s="106">
        <v>1122</v>
      </c>
      <c r="E28" s="106" t="s">
        <v>58</v>
      </c>
    </row>
    <row r="29" spans="1:5" x14ac:dyDescent="0.25">
      <c r="A29" s="106">
        <v>1</v>
      </c>
      <c r="B29" s="106">
        <v>2</v>
      </c>
      <c r="C29" s="124" t="s">
        <v>890</v>
      </c>
      <c r="D29" s="106">
        <v>1211</v>
      </c>
      <c r="E29" s="106" t="s">
        <v>634</v>
      </c>
    </row>
    <row r="30" spans="1:5" x14ac:dyDescent="0.25">
      <c r="A30" s="106">
        <v>1</v>
      </c>
      <c r="B30" s="106">
        <v>2</v>
      </c>
      <c r="C30" s="124" t="s">
        <v>877</v>
      </c>
      <c r="D30" s="106">
        <v>1212</v>
      </c>
      <c r="E30" s="123" t="s">
        <v>891</v>
      </c>
    </row>
    <row r="31" spans="1:5" x14ac:dyDescent="0.25">
      <c r="A31" s="106">
        <v>1</v>
      </c>
      <c r="B31" s="106">
        <v>2</v>
      </c>
      <c r="C31" s="124" t="s">
        <v>878</v>
      </c>
      <c r="D31" s="106">
        <v>1213</v>
      </c>
      <c r="E31" s="123" t="s">
        <v>892</v>
      </c>
    </row>
    <row r="32" spans="1:5" x14ac:dyDescent="0.25">
      <c r="A32" s="106">
        <v>1</v>
      </c>
      <c r="B32" s="106">
        <v>2</v>
      </c>
      <c r="C32" s="106">
        <v>2</v>
      </c>
      <c r="D32" s="106">
        <v>122</v>
      </c>
      <c r="E32" s="106" t="s">
        <v>59</v>
      </c>
    </row>
    <row r="33" spans="1:5" x14ac:dyDescent="0.25">
      <c r="A33" s="106">
        <v>1</v>
      </c>
      <c r="B33" s="106">
        <v>3</v>
      </c>
      <c r="C33" s="106">
        <v>1</v>
      </c>
      <c r="D33" s="106">
        <v>131</v>
      </c>
      <c r="E33" s="106" t="s">
        <v>60</v>
      </c>
    </row>
    <row r="34" spans="1:5" x14ac:dyDescent="0.25">
      <c r="A34" s="106">
        <v>1</v>
      </c>
      <c r="B34" s="106">
        <v>3</v>
      </c>
      <c r="C34" s="106">
        <v>2</v>
      </c>
      <c r="D34" s="106">
        <v>132</v>
      </c>
      <c r="E34" s="106" t="s">
        <v>61</v>
      </c>
    </row>
    <row r="35" spans="1:5" x14ac:dyDescent="0.25">
      <c r="A35" s="106">
        <v>1</v>
      </c>
      <c r="B35" s="106">
        <v>4</v>
      </c>
      <c r="C35" s="124" t="s">
        <v>890</v>
      </c>
      <c r="D35" s="106">
        <v>1411</v>
      </c>
      <c r="E35" s="123" t="s">
        <v>893</v>
      </c>
    </row>
    <row r="36" spans="1:5" x14ac:dyDescent="0.25">
      <c r="A36" s="106">
        <v>1</v>
      </c>
      <c r="B36" s="106">
        <v>4</v>
      </c>
      <c r="C36" s="124" t="s">
        <v>877</v>
      </c>
      <c r="D36" s="106">
        <v>1412</v>
      </c>
      <c r="E36" s="123" t="s">
        <v>894</v>
      </c>
    </row>
    <row r="37" spans="1:5" x14ac:dyDescent="0.25">
      <c r="A37" s="106">
        <v>1</v>
      </c>
      <c r="B37" s="106">
        <v>4</v>
      </c>
      <c r="C37" s="124" t="s">
        <v>878</v>
      </c>
      <c r="D37" s="106">
        <v>1413</v>
      </c>
      <c r="E37" s="123" t="s">
        <v>895</v>
      </c>
    </row>
    <row r="38" spans="1:5" x14ac:dyDescent="0.25">
      <c r="A38" s="106">
        <v>1</v>
      </c>
      <c r="B38" s="106">
        <v>4</v>
      </c>
      <c r="C38" s="124" t="s">
        <v>885</v>
      </c>
      <c r="D38" s="106">
        <v>1421</v>
      </c>
      <c r="E38" s="123" t="s">
        <v>896</v>
      </c>
    </row>
    <row r="39" spans="1:5" x14ac:dyDescent="0.25">
      <c r="A39" s="106">
        <v>1</v>
      </c>
      <c r="B39" s="106">
        <v>4</v>
      </c>
      <c r="C39" s="124" t="s">
        <v>888</v>
      </c>
      <c r="D39" s="106">
        <v>1422</v>
      </c>
      <c r="E39" s="123" t="s">
        <v>897</v>
      </c>
    </row>
    <row r="40" spans="1:5" x14ac:dyDescent="0.25">
      <c r="A40" s="106">
        <v>1</v>
      </c>
      <c r="B40" s="106">
        <v>4</v>
      </c>
      <c r="C40" s="124" t="s">
        <v>898</v>
      </c>
      <c r="D40" s="106">
        <v>1431</v>
      </c>
      <c r="E40" s="123" t="s">
        <v>899</v>
      </c>
    </row>
    <row r="41" spans="1:5" x14ac:dyDescent="0.25">
      <c r="A41" s="106">
        <v>1</v>
      </c>
      <c r="B41" s="106">
        <v>4</v>
      </c>
      <c r="C41" s="124" t="s">
        <v>900</v>
      </c>
      <c r="D41" s="106">
        <v>1432</v>
      </c>
      <c r="E41" s="123" t="s">
        <v>901</v>
      </c>
    </row>
    <row r="42" spans="1:5" x14ac:dyDescent="0.25">
      <c r="A42" s="106">
        <v>1</v>
      </c>
      <c r="B42" s="106">
        <v>5</v>
      </c>
      <c r="C42" s="106">
        <v>1</v>
      </c>
      <c r="D42" s="106">
        <v>151</v>
      </c>
      <c r="E42" s="123" t="s">
        <v>861</v>
      </c>
    </row>
    <row r="43" spans="1:5" x14ac:dyDescent="0.25">
      <c r="A43" s="106">
        <v>1</v>
      </c>
      <c r="B43" s="106">
        <v>6</v>
      </c>
      <c r="C43" s="106">
        <v>1</v>
      </c>
      <c r="D43" s="106">
        <v>161</v>
      </c>
      <c r="E43" s="123" t="s">
        <v>902</v>
      </c>
    </row>
    <row r="44" spans="1:5" x14ac:dyDescent="0.25">
      <c r="A44" s="106">
        <v>2</v>
      </c>
      <c r="B44" s="106">
        <v>1</v>
      </c>
      <c r="C44" s="124" t="s">
        <v>890</v>
      </c>
      <c r="D44" s="106">
        <v>2111</v>
      </c>
      <c r="E44" s="123" t="s">
        <v>903</v>
      </c>
    </row>
    <row r="45" spans="1:5" x14ac:dyDescent="0.25">
      <c r="A45" s="106">
        <v>2</v>
      </c>
      <c r="B45" s="106">
        <v>1</v>
      </c>
      <c r="C45" s="124" t="s">
        <v>877</v>
      </c>
      <c r="D45" s="106">
        <v>2112</v>
      </c>
      <c r="E45" s="123" t="s">
        <v>904</v>
      </c>
    </row>
    <row r="46" spans="1:5" x14ac:dyDescent="0.25">
      <c r="A46" s="106">
        <v>2</v>
      </c>
      <c r="B46" s="106">
        <v>1</v>
      </c>
      <c r="C46" s="124" t="s">
        <v>878</v>
      </c>
      <c r="D46" s="106">
        <v>2113</v>
      </c>
      <c r="E46" s="123" t="s">
        <v>905</v>
      </c>
    </row>
    <row r="47" spans="1:5" x14ac:dyDescent="0.25">
      <c r="A47" s="106">
        <v>2</v>
      </c>
      <c r="B47" s="106">
        <v>1</v>
      </c>
      <c r="C47" s="124" t="s">
        <v>885</v>
      </c>
      <c r="D47" s="106">
        <v>2121</v>
      </c>
      <c r="E47" s="123" t="s">
        <v>906</v>
      </c>
    </row>
    <row r="48" spans="1:5" x14ac:dyDescent="0.25">
      <c r="A48" s="106">
        <v>2</v>
      </c>
      <c r="B48" s="106">
        <v>1</v>
      </c>
      <c r="C48" s="124" t="s">
        <v>888</v>
      </c>
      <c r="D48" s="106">
        <v>2122</v>
      </c>
      <c r="E48" s="123" t="s">
        <v>907</v>
      </c>
    </row>
    <row r="49" spans="1:5" x14ac:dyDescent="0.25">
      <c r="A49" s="106">
        <v>2</v>
      </c>
      <c r="B49" s="106">
        <v>1</v>
      </c>
      <c r="C49" s="124" t="s">
        <v>889</v>
      </c>
      <c r="D49" s="106">
        <v>2123</v>
      </c>
      <c r="E49" s="123" t="s">
        <v>908</v>
      </c>
    </row>
    <row r="50" spans="1:5" x14ac:dyDescent="0.25">
      <c r="A50" s="106">
        <v>2</v>
      </c>
      <c r="B50" s="106">
        <v>1</v>
      </c>
      <c r="C50" s="124" t="s">
        <v>898</v>
      </c>
      <c r="D50" s="106">
        <v>2131</v>
      </c>
      <c r="E50" s="123" t="s">
        <v>909</v>
      </c>
    </row>
    <row r="51" spans="1:5" x14ac:dyDescent="0.25">
      <c r="A51" s="106">
        <v>2</v>
      </c>
      <c r="B51" s="106">
        <v>1</v>
      </c>
      <c r="C51" s="124" t="s">
        <v>900</v>
      </c>
      <c r="D51" s="106">
        <v>2132</v>
      </c>
      <c r="E51" s="123" t="s">
        <v>910</v>
      </c>
    </row>
    <row r="52" spans="1:5" x14ac:dyDescent="0.25">
      <c r="A52" s="106">
        <v>2</v>
      </c>
      <c r="B52" s="106">
        <v>1</v>
      </c>
      <c r="C52" s="124" t="s">
        <v>912</v>
      </c>
      <c r="D52" s="106">
        <v>2133</v>
      </c>
      <c r="E52" s="123" t="s">
        <v>913</v>
      </c>
    </row>
    <row r="53" spans="1:5" x14ac:dyDescent="0.25">
      <c r="A53" s="106">
        <v>2</v>
      </c>
      <c r="B53" s="106">
        <v>1</v>
      </c>
      <c r="C53" s="124" t="s">
        <v>914</v>
      </c>
      <c r="D53" s="106">
        <v>214</v>
      </c>
      <c r="E53" s="123" t="s">
        <v>915</v>
      </c>
    </row>
    <row r="54" spans="1:5" x14ac:dyDescent="0.25">
      <c r="A54" s="106">
        <v>2</v>
      </c>
      <c r="B54" s="106">
        <v>2</v>
      </c>
      <c r="C54" s="124" t="s">
        <v>916</v>
      </c>
      <c r="D54" s="106">
        <v>22111</v>
      </c>
      <c r="E54" s="88" t="s">
        <v>66</v>
      </c>
    </row>
    <row r="55" spans="1:5" x14ac:dyDescent="0.25">
      <c r="A55" s="106">
        <v>2</v>
      </c>
      <c r="B55" s="106">
        <v>2</v>
      </c>
      <c r="C55" s="124" t="s">
        <v>917</v>
      </c>
      <c r="D55" s="106">
        <v>22112</v>
      </c>
      <c r="E55" s="88" t="s">
        <v>67</v>
      </c>
    </row>
    <row r="56" spans="1:5" x14ac:dyDescent="0.25">
      <c r="A56" s="106">
        <v>2</v>
      </c>
      <c r="B56" s="106">
        <v>2</v>
      </c>
      <c r="C56" s="124" t="s">
        <v>918</v>
      </c>
      <c r="D56" s="106">
        <v>22113</v>
      </c>
      <c r="E56" s="88" t="s">
        <v>920</v>
      </c>
    </row>
    <row r="57" spans="1:5" x14ac:dyDescent="0.25">
      <c r="A57" s="106">
        <v>2</v>
      </c>
      <c r="B57" s="106">
        <v>2</v>
      </c>
      <c r="C57" s="124" t="s">
        <v>919</v>
      </c>
      <c r="D57" s="106">
        <v>22114</v>
      </c>
      <c r="E57" s="88" t="s">
        <v>921</v>
      </c>
    </row>
    <row r="58" spans="1:5" x14ac:dyDescent="0.25">
      <c r="A58" s="106">
        <v>2</v>
      </c>
      <c r="B58" s="106">
        <v>2</v>
      </c>
      <c r="C58" s="124" t="s">
        <v>923</v>
      </c>
      <c r="D58" s="106">
        <v>22115</v>
      </c>
      <c r="E58" s="123" t="s">
        <v>922</v>
      </c>
    </row>
    <row r="59" spans="1:5" x14ac:dyDescent="0.25">
      <c r="A59" s="106">
        <v>2</v>
      </c>
      <c r="B59" s="106">
        <v>2</v>
      </c>
      <c r="C59" s="124" t="s">
        <v>924</v>
      </c>
      <c r="D59" s="106">
        <v>22116</v>
      </c>
      <c r="E59" s="123" t="s">
        <v>926</v>
      </c>
    </row>
    <row r="60" spans="1:5" x14ac:dyDescent="0.25">
      <c r="A60" s="106">
        <v>2</v>
      </c>
      <c r="B60" s="106">
        <v>2</v>
      </c>
      <c r="C60" s="124" t="s">
        <v>925</v>
      </c>
      <c r="D60" s="106">
        <v>22117</v>
      </c>
      <c r="E60" s="123" t="s">
        <v>927</v>
      </c>
    </row>
    <row r="61" spans="1:5" x14ac:dyDescent="0.25">
      <c r="A61" s="106">
        <v>2</v>
      </c>
      <c r="B61" s="106">
        <v>2</v>
      </c>
      <c r="C61" s="124" t="s">
        <v>877</v>
      </c>
      <c r="D61" s="106">
        <v>2212</v>
      </c>
      <c r="E61" s="123" t="s">
        <v>928</v>
      </c>
    </row>
    <row r="62" spans="1:5" x14ac:dyDescent="0.25">
      <c r="A62" s="106">
        <v>2</v>
      </c>
      <c r="B62" s="106">
        <v>2</v>
      </c>
      <c r="C62" s="124" t="s">
        <v>932</v>
      </c>
      <c r="D62" s="106">
        <v>22131</v>
      </c>
      <c r="E62" s="123" t="s">
        <v>929</v>
      </c>
    </row>
    <row r="63" spans="1:5" x14ac:dyDescent="0.25">
      <c r="A63" s="106">
        <v>2</v>
      </c>
      <c r="B63" s="106">
        <v>2</v>
      </c>
      <c r="C63" s="124" t="s">
        <v>933</v>
      </c>
      <c r="D63" s="106">
        <v>22132</v>
      </c>
      <c r="E63" s="123" t="s">
        <v>934</v>
      </c>
    </row>
    <row r="64" spans="1:5" x14ac:dyDescent="0.25">
      <c r="A64" s="106">
        <v>2</v>
      </c>
      <c r="B64" s="106">
        <v>2</v>
      </c>
      <c r="C64" s="124" t="s">
        <v>879</v>
      </c>
      <c r="D64" s="106">
        <v>2214</v>
      </c>
      <c r="E64" s="123" t="s">
        <v>69</v>
      </c>
    </row>
    <row r="65" spans="1:5" x14ac:dyDescent="0.25">
      <c r="A65" s="106">
        <v>2</v>
      </c>
      <c r="B65" s="106">
        <v>2</v>
      </c>
      <c r="C65" s="124" t="s">
        <v>885</v>
      </c>
      <c r="D65" s="106">
        <v>2221</v>
      </c>
      <c r="E65" s="123" t="s">
        <v>942</v>
      </c>
    </row>
    <row r="66" spans="1:5" x14ac:dyDescent="0.25">
      <c r="A66" s="106">
        <v>2</v>
      </c>
      <c r="B66" s="106">
        <v>2</v>
      </c>
      <c r="C66" s="124" t="s">
        <v>888</v>
      </c>
      <c r="D66" s="106">
        <v>2222</v>
      </c>
      <c r="E66" s="123" t="s">
        <v>935</v>
      </c>
    </row>
    <row r="67" spans="1:5" x14ac:dyDescent="0.25">
      <c r="A67" s="106">
        <v>2</v>
      </c>
      <c r="B67" s="106">
        <v>2</v>
      </c>
      <c r="C67" s="124" t="s">
        <v>889</v>
      </c>
      <c r="D67" s="106">
        <v>2223</v>
      </c>
      <c r="E67" s="123" t="s">
        <v>855</v>
      </c>
    </row>
    <row r="68" spans="1:5" x14ac:dyDescent="0.25">
      <c r="A68" s="106">
        <v>2</v>
      </c>
      <c r="B68" s="106">
        <v>2</v>
      </c>
      <c r="C68" s="124" t="s">
        <v>937</v>
      </c>
      <c r="D68" s="106">
        <v>223</v>
      </c>
      <c r="E68" s="123" t="s">
        <v>936</v>
      </c>
    </row>
    <row r="69" spans="1:5" x14ac:dyDescent="0.25">
      <c r="A69" s="106">
        <v>2</v>
      </c>
      <c r="B69" s="106">
        <v>3</v>
      </c>
      <c r="C69" s="106">
        <v>1</v>
      </c>
      <c r="D69" s="106">
        <v>231</v>
      </c>
      <c r="E69" s="123" t="s">
        <v>938</v>
      </c>
    </row>
    <row r="70" spans="1:5" x14ac:dyDescent="0.25">
      <c r="A70" s="106">
        <v>2</v>
      </c>
      <c r="B70" s="106">
        <v>3</v>
      </c>
      <c r="C70" s="124" t="s">
        <v>885</v>
      </c>
      <c r="D70" s="106">
        <v>2321</v>
      </c>
      <c r="E70" s="106" t="s">
        <v>72</v>
      </c>
    </row>
    <row r="71" spans="1:5" x14ac:dyDescent="0.25">
      <c r="A71" s="106">
        <v>2</v>
      </c>
      <c r="B71" s="106">
        <v>3</v>
      </c>
      <c r="C71" s="124" t="s">
        <v>888</v>
      </c>
      <c r="D71" s="106">
        <v>2322</v>
      </c>
      <c r="E71" s="123" t="s">
        <v>939</v>
      </c>
    </row>
    <row r="72" spans="1:5" x14ac:dyDescent="0.25">
      <c r="A72" s="106">
        <v>2</v>
      </c>
      <c r="B72" s="106">
        <v>3</v>
      </c>
      <c r="C72" s="124" t="s">
        <v>937</v>
      </c>
      <c r="D72" s="106">
        <v>233</v>
      </c>
      <c r="E72" s="123" t="s">
        <v>940</v>
      </c>
    </row>
    <row r="73" spans="1:5" x14ac:dyDescent="0.25">
      <c r="A73" s="106">
        <v>2</v>
      </c>
      <c r="B73" s="106">
        <v>4</v>
      </c>
      <c r="C73" s="106">
        <v>1</v>
      </c>
      <c r="D73" s="106">
        <v>241</v>
      </c>
      <c r="E73" s="123" t="s">
        <v>74</v>
      </c>
    </row>
    <row r="74" spans="1:5" x14ac:dyDescent="0.25">
      <c r="A74" s="106">
        <v>2</v>
      </c>
      <c r="B74" s="106">
        <v>4</v>
      </c>
      <c r="C74" s="124" t="s">
        <v>885</v>
      </c>
      <c r="D74" s="106">
        <v>2421</v>
      </c>
      <c r="E74" s="123" t="s">
        <v>941</v>
      </c>
    </row>
    <row r="75" spans="1:5" x14ac:dyDescent="0.25">
      <c r="A75" s="106">
        <v>2</v>
      </c>
      <c r="B75" s="106">
        <v>4</v>
      </c>
      <c r="C75" s="124" t="s">
        <v>888</v>
      </c>
      <c r="D75" s="106">
        <v>2422</v>
      </c>
      <c r="E75" s="123" t="s">
        <v>943</v>
      </c>
    </row>
    <row r="76" spans="1:5" x14ac:dyDescent="0.25">
      <c r="A76" s="106">
        <v>2</v>
      </c>
      <c r="B76" s="106">
        <v>5</v>
      </c>
      <c r="C76" s="124" t="s">
        <v>890</v>
      </c>
      <c r="D76" s="106">
        <v>2511</v>
      </c>
      <c r="E76" s="123" t="s">
        <v>944</v>
      </c>
    </row>
    <row r="77" spans="1:5" x14ac:dyDescent="0.25">
      <c r="A77" s="106">
        <v>2</v>
      </c>
      <c r="B77" s="106">
        <v>5</v>
      </c>
      <c r="C77" s="124" t="s">
        <v>877</v>
      </c>
      <c r="D77" s="106">
        <v>2512</v>
      </c>
      <c r="E77" s="123" t="s">
        <v>945</v>
      </c>
    </row>
    <row r="78" spans="1:5" x14ac:dyDescent="0.25">
      <c r="A78" s="106">
        <v>2</v>
      </c>
      <c r="B78" s="106">
        <v>5</v>
      </c>
      <c r="C78" s="124" t="s">
        <v>878</v>
      </c>
      <c r="D78" s="106">
        <v>2513</v>
      </c>
      <c r="E78" s="123" t="s">
        <v>856</v>
      </c>
    </row>
    <row r="79" spans="1:5" x14ac:dyDescent="0.25">
      <c r="A79" s="106">
        <v>2</v>
      </c>
      <c r="B79" s="106">
        <v>5</v>
      </c>
      <c r="C79" s="124" t="s">
        <v>879</v>
      </c>
      <c r="D79" s="106">
        <v>2514</v>
      </c>
      <c r="E79" s="123" t="s">
        <v>75</v>
      </c>
    </row>
    <row r="80" spans="1:5" x14ac:dyDescent="0.25">
      <c r="A80" s="106">
        <v>2</v>
      </c>
      <c r="B80" s="106">
        <v>5</v>
      </c>
      <c r="C80" s="124" t="s">
        <v>880</v>
      </c>
      <c r="D80" s="106">
        <v>2515</v>
      </c>
      <c r="E80" s="123" t="s">
        <v>76</v>
      </c>
    </row>
    <row r="81" spans="1:5" x14ac:dyDescent="0.25">
      <c r="A81" s="106">
        <v>2</v>
      </c>
      <c r="B81" s="106">
        <v>5</v>
      </c>
      <c r="C81" s="124" t="s">
        <v>885</v>
      </c>
      <c r="D81" s="106">
        <v>2521</v>
      </c>
      <c r="E81" s="123" t="s">
        <v>947</v>
      </c>
    </row>
    <row r="82" spans="1:5" x14ac:dyDescent="0.25">
      <c r="A82" s="106">
        <v>2</v>
      </c>
      <c r="B82" s="106">
        <v>5</v>
      </c>
      <c r="C82" s="124" t="s">
        <v>888</v>
      </c>
      <c r="D82" s="106">
        <v>2522</v>
      </c>
      <c r="E82" s="123" t="s">
        <v>948</v>
      </c>
    </row>
    <row r="83" spans="1:5" x14ac:dyDescent="0.25">
      <c r="A83" s="106">
        <v>2</v>
      </c>
      <c r="B83" s="106">
        <v>6</v>
      </c>
      <c r="C83" s="106">
        <v>1</v>
      </c>
      <c r="D83" s="106">
        <v>261</v>
      </c>
      <c r="E83" s="123" t="s">
        <v>386</v>
      </c>
    </row>
    <row r="84" spans="1:5" x14ac:dyDescent="0.25">
      <c r="A84" s="106">
        <v>2</v>
      </c>
      <c r="B84" s="106">
        <v>6</v>
      </c>
      <c r="C84" s="106">
        <v>2</v>
      </c>
      <c r="D84" s="106">
        <v>262</v>
      </c>
      <c r="E84" s="123" t="s">
        <v>950</v>
      </c>
    </row>
    <row r="85" spans="1:5" x14ac:dyDescent="0.25">
      <c r="A85" s="106">
        <v>2</v>
      </c>
      <c r="B85" s="106">
        <v>6</v>
      </c>
      <c r="C85" s="106">
        <v>3</v>
      </c>
      <c r="D85" s="106">
        <v>263</v>
      </c>
      <c r="E85" s="123" t="s">
        <v>949</v>
      </c>
    </row>
    <row r="86" spans="1:5" x14ac:dyDescent="0.25">
      <c r="A86" s="106">
        <v>2</v>
      </c>
      <c r="B86" s="106">
        <v>6</v>
      </c>
      <c r="C86" s="124" t="s">
        <v>951</v>
      </c>
      <c r="D86" s="106">
        <v>2641</v>
      </c>
      <c r="E86" s="123" t="s">
        <v>952</v>
      </c>
    </row>
    <row r="87" spans="1:5" x14ac:dyDescent="0.25">
      <c r="A87" s="106">
        <v>2</v>
      </c>
      <c r="B87" s="106">
        <v>6</v>
      </c>
      <c r="C87" s="124" t="s">
        <v>953</v>
      </c>
      <c r="D87" s="106">
        <v>2642</v>
      </c>
      <c r="E87" s="123" t="s">
        <v>955</v>
      </c>
    </row>
    <row r="88" spans="1:5" x14ac:dyDescent="0.25">
      <c r="A88" s="106">
        <v>2</v>
      </c>
      <c r="B88" s="106">
        <v>6</v>
      </c>
      <c r="C88" s="124" t="s">
        <v>956</v>
      </c>
      <c r="D88" s="106">
        <v>2643</v>
      </c>
      <c r="E88" s="123" t="s">
        <v>954</v>
      </c>
    </row>
    <row r="89" spans="1:5" x14ac:dyDescent="0.25">
      <c r="A89" s="106">
        <v>2</v>
      </c>
      <c r="B89" s="106">
        <v>6</v>
      </c>
      <c r="C89" s="124" t="s">
        <v>957</v>
      </c>
      <c r="D89" s="106">
        <v>2651</v>
      </c>
      <c r="E89" s="123" t="s">
        <v>958</v>
      </c>
    </row>
    <row r="90" spans="1:5" x14ac:dyDescent="0.25">
      <c r="A90" s="106">
        <v>2</v>
      </c>
      <c r="B90" s="106">
        <v>6</v>
      </c>
      <c r="C90" s="124" t="s">
        <v>959</v>
      </c>
      <c r="D90" s="106">
        <v>2652</v>
      </c>
      <c r="E90" s="123" t="s">
        <v>961</v>
      </c>
    </row>
    <row r="91" spans="1:5" x14ac:dyDescent="0.25">
      <c r="A91" s="106">
        <v>2</v>
      </c>
      <c r="B91" s="106">
        <v>6</v>
      </c>
      <c r="C91" s="124" t="s">
        <v>960</v>
      </c>
      <c r="D91" s="106">
        <v>2653</v>
      </c>
      <c r="E91" s="123" t="s">
        <v>962</v>
      </c>
    </row>
    <row r="92" spans="1:5" x14ac:dyDescent="0.25">
      <c r="A92" s="106">
        <v>3</v>
      </c>
      <c r="B92" s="106">
        <v>1</v>
      </c>
      <c r="C92" s="106">
        <v>1</v>
      </c>
      <c r="D92" s="106">
        <v>311</v>
      </c>
      <c r="E92" s="123" t="s">
        <v>963</v>
      </c>
    </row>
    <row r="93" spans="1:5" x14ac:dyDescent="0.25">
      <c r="A93" s="106">
        <v>3</v>
      </c>
      <c r="B93" s="106">
        <v>1</v>
      </c>
      <c r="C93" s="106">
        <v>2</v>
      </c>
      <c r="D93" s="106">
        <v>312</v>
      </c>
      <c r="E93" s="123" t="s">
        <v>964</v>
      </c>
    </row>
    <row r="94" spans="1:5" x14ac:dyDescent="0.25">
      <c r="A94" s="106">
        <v>3</v>
      </c>
      <c r="B94" s="106">
        <v>1</v>
      </c>
      <c r="C94" s="106">
        <v>3</v>
      </c>
      <c r="D94" s="106">
        <v>313</v>
      </c>
      <c r="E94" s="123" t="s">
        <v>965</v>
      </c>
    </row>
    <row r="95" spans="1:5" x14ac:dyDescent="0.25">
      <c r="A95" s="106">
        <v>3</v>
      </c>
      <c r="B95" s="106">
        <v>1</v>
      </c>
      <c r="C95" s="106">
        <v>4</v>
      </c>
      <c r="D95" s="106">
        <v>314</v>
      </c>
      <c r="E95" s="123" t="s">
        <v>966</v>
      </c>
    </row>
    <row r="96" spans="1:5" x14ac:dyDescent="0.25">
      <c r="A96" s="106">
        <v>3</v>
      </c>
      <c r="B96" s="106">
        <v>1</v>
      </c>
      <c r="C96" s="106">
        <v>5</v>
      </c>
      <c r="D96" s="106">
        <v>315</v>
      </c>
      <c r="E96" s="123" t="s">
        <v>967</v>
      </c>
    </row>
    <row r="97" spans="1:5" x14ac:dyDescent="0.25">
      <c r="A97" s="106">
        <v>3</v>
      </c>
      <c r="B97" s="106">
        <v>1</v>
      </c>
      <c r="C97" s="106">
        <v>6</v>
      </c>
      <c r="D97" s="106">
        <v>316</v>
      </c>
      <c r="E97" s="123" t="s">
        <v>968</v>
      </c>
    </row>
    <row r="98" spans="1:5" x14ac:dyDescent="0.25">
      <c r="A98" s="106">
        <v>3</v>
      </c>
      <c r="B98" s="106">
        <v>2</v>
      </c>
      <c r="C98" s="124" t="s">
        <v>890</v>
      </c>
      <c r="D98" s="106">
        <v>3211</v>
      </c>
      <c r="E98" s="123" t="s">
        <v>969</v>
      </c>
    </row>
    <row r="99" spans="1:5" x14ac:dyDescent="0.25">
      <c r="A99" s="106">
        <v>3</v>
      </c>
      <c r="B99" s="106">
        <v>2</v>
      </c>
      <c r="C99" s="124" t="s">
        <v>877</v>
      </c>
      <c r="D99" s="106">
        <v>3212</v>
      </c>
      <c r="E99" s="123" t="s">
        <v>970</v>
      </c>
    </row>
    <row r="100" spans="1:5" x14ac:dyDescent="0.25">
      <c r="A100" s="106">
        <v>3</v>
      </c>
      <c r="B100" s="106">
        <v>2</v>
      </c>
      <c r="C100" s="124" t="s">
        <v>885</v>
      </c>
      <c r="D100" s="106">
        <v>3221</v>
      </c>
      <c r="E100" s="123" t="s">
        <v>972</v>
      </c>
    </row>
    <row r="101" spans="1:5" x14ac:dyDescent="0.25">
      <c r="A101" s="106">
        <v>3</v>
      </c>
      <c r="B101" s="106">
        <v>2</v>
      </c>
      <c r="C101" s="124" t="s">
        <v>888</v>
      </c>
      <c r="D101" s="106">
        <v>3222</v>
      </c>
      <c r="E101" s="123" t="s">
        <v>973</v>
      </c>
    </row>
    <row r="102" spans="1:5" x14ac:dyDescent="0.25">
      <c r="A102" s="106">
        <v>3</v>
      </c>
      <c r="B102" s="106">
        <v>2</v>
      </c>
      <c r="C102" s="124" t="s">
        <v>889</v>
      </c>
      <c r="D102" s="106">
        <v>3223</v>
      </c>
      <c r="E102" s="123" t="s">
        <v>974</v>
      </c>
    </row>
    <row r="103" spans="1:5" x14ac:dyDescent="0.25">
      <c r="A103" s="106">
        <v>3</v>
      </c>
      <c r="B103" s="106">
        <v>2</v>
      </c>
      <c r="C103" s="124" t="s">
        <v>911</v>
      </c>
      <c r="D103" s="106">
        <v>3224</v>
      </c>
      <c r="E103" s="123" t="s">
        <v>975</v>
      </c>
    </row>
    <row r="104" spans="1:5" x14ac:dyDescent="0.25">
      <c r="A104" s="106">
        <v>3</v>
      </c>
      <c r="B104" s="106">
        <v>2</v>
      </c>
      <c r="C104" s="124" t="s">
        <v>971</v>
      </c>
      <c r="D104" s="106">
        <v>3225</v>
      </c>
      <c r="E104" s="123" t="s">
        <v>52</v>
      </c>
    </row>
    <row r="105" spans="1:5" x14ac:dyDescent="0.25">
      <c r="A105" s="106">
        <v>3</v>
      </c>
      <c r="B105" s="106">
        <v>2</v>
      </c>
      <c r="C105" s="124" t="s">
        <v>898</v>
      </c>
      <c r="D105" s="106">
        <v>3231</v>
      </c>
      <c r="E105" s="123" t="s">
        <v>976</v>
      </c>
    </row>
    <row r="106" spans="1:5" x14ac:dyDescent="0.25">
      <c r="A106" s="106">
        <v>3</v>
      </c>
      <c r="B106" s="106">
        <v>2</v>
      </c>
      <c r="C106" s="124" t="s">
        <v>900</v>
      </c>
      <c r="D106" s="106">
        <v>3232</v>
      </c>
      <c r="E106" s="123" t="s">
        <v>977</v>
      </c>
    </row>
    <row r="107" spans="1:5" x14ac:dyDescent="0.25">
      <c r="A107" s="106">
        <v>3</v>
      </c>
      <c r="B107" s="106">
        <v>2</v>
      </c>
      <c r="C107" s="124" t="s">
        <v>912</v>
      </c>
      <c r="D107" s="106">
        <v>3233</v>
      </c>
      <c r="E107" s="123" t="s">
        <v>53</v>
      </c>
    </row>
    <row r="108" spans="1:5" x14ac:dyDescent="0.25">
      <c r="A108" s="123"/>
      <c r="B108" s="123"/>
      <c r="C108" s="123"/>
      <c r="D108" s="123"/>
      <c r="E108" s="123"/>
    </row>
    <row r="110" spans="1:5" x14ac:dyDescent="0.25">
      <c r="A110" s="71" t="s">
        <v>1022</v>
      </c>
    </row>
    <row r="111" spans="1:5" ht="52.8" x14ac:dyDescent="0.25">
      <c r="A111" s="131" t="s">
        <v>1022</v>
      </c>
      <c r="B111" s="131" t="s">
        <v>852</v>
      </c>
      <c r="C111" s="140" t="s">
        <v>853</v>
      </c>
    </row>
    <row r="112" spans="1:5" x14ac:dyDescent="0.25">
      <c r="A112" s="129" t="s">
        <v>1023</v>
      </c>
      <c r="B112" s="128">
        <v>1111</v>
      </c>
      <c r="C112" s="141" t="s">
        <v>55</v>
      </c>
    </row>
    <row r="113" spans="1:3" x14ac:dyDescent="0.25">
      <c r="A113" s="132" t="s">
        <v>1025</v>
      </c>
      <c r="B113" s="128">
        <v>1112</v>
      </c>
      <c r="C113" s="141" t="s">
        <v>1115</v>
      </c>
    </row>
    <row r="114" spans="1:3" x14ac:dyDescent="0.25">
      <c r="A114" s="129" t="s">
        <v>1026</v>
      </c>
      <c r="B114" s="128">
        <v>1113</v>
      </c>
      <c r="C114" s="141" t="s">
        <v>56</v>
      </c>
    </row>
    <row r="115" spans="1:3" x14ac:dyDescent="0.25">
      <c r="A115" s="129" t="s">
        <v>1027</v>
      </c>
      <c r="B115" s="128">
        <v>1114</v>
      </c>
      <c r="C115" s="141" t="s">
        <v>57</v>
      </c>
    </row>
    <row r="116" spans="1:3" x14ac:dyDescent="0.25">
      <c r="A116" s="129" t="s">
        <v>1028</v>
      </c>
      <c r="B116" s="128">
        <v>11151</v>
      </c>
      <c r="C116" s="141" t="s">
        <v>883</v>
      </c>
    </row>
    <row r="117" spans="1:3" x14ac:dyDescent="0.25">
      <c r="A117" s="129" t="s">
        <v>1028</v>
      </c>
      <c r="B117" s="128">
        <v>11152</v>
      </c>
      <c r="C117" s="141" t="s">
        <v>1114</v>
      </c>
    </row>
    <row r="118" spans="1:3" x14ac:dyDescent="0.25">
      <c r="A118" s="129" t="s">
        <v>1025</v>
      </c>
      <c r="B118" s="128">
        <v>1121</v>
      </c>
      <c r="C118" s="141" t="s">
        <v>886</v>
      </c>
    </row>
    <row r="119" spans="1:3" x14ac:dyDescent="0.25">
      <c r="A119" s="129" t="s">
        <v>1025</v>
      </c>
      <c r="B119" s="128">
        <v>1122</v>
      </c>
      <c r="C119" s="141" t="s">
        <v>58</v>
      </c>
    </row>
    <row r="120" spans="1:3" x14ac:dyDescent="0.25">
      <c r="A120" s="129" t="s">
        <v>1035</v>
      </c>
      <c r="B120" s="128">
        <v>1211</v>
      </c>
      <c r="C120" s="141" t="s">
        <v>634</v>
      </c>
    </row>
    <row r="121" spans="1:3" x14ac:dyDescent="0.25">
      <c r="A121" s="129" t="s">
        <v>1070</v>
      </c>
      <c r="B121" s="128">
        <v>1212</v>
      </c>
      <c r="C121" s="141" t="s">
        <v>1116</v>
      </c>
    </row>
    <row r="122" spans="1:3" x14ac:dyDescent="0.25">
      <c r="A122" s="129" t="s">
        <v>1071</v>
      </c>
      <c r="B122" s="128">
        <v>1213</v>
      </c>
      <c r="C122" s="141" t="s">
        <v>892</v>
      </c>
    </row>
    <row r="123" spans="1:3" x14ac:dyDescent="0.25">
      <c r="A123" s="130">
        <v>4</v>
      </c>
      <c r="B123" s="128">
        <v>122</v>
      </c>
      <c r="C123" s="141" t="s">
        <v>59</v>
      </c>
    </row>
    <row r="124" spans="1:3" x14ac:dyDescent="0.25">
      <c r="A124" s="130">
        <v>17</v>
      </c>
      <c r="B124" s="128">
        <v>131</v>
      </c>
      <c r="C124" s="141" t="s">
        <v>60</v>
      </c>
    </row>
    <row r="125" spans="1:3" x14ac:dyDescent="0.25">
      <c r="A125" s="130">
        <v>3</v>
      </c>
      <c r="B125" s="128">
        <v>132</v>
      </c>
      <c r="C125" s="141" t="s">
        <v>61</v>
      </c>
    </row>
    <row r="126" spans="1:3" x14ac:dyDescent="0.25">
      <c r="A126" s="129" t="s">
        <v>1030</v>
      </c>
      <c r="B126" s="128">
        <v>1411</v>
      </c>
      <c r="C126" s="141" t="s">
        <v>1055</v>
      </c>
    </row>
    <row r="127" spans="1:3" x14ac:dyDescent="0.25">
      <c r="A127" s="129" t="s">
        <v>1030</v>
      </c>
      <c r="B127" s="128">
        <v>1412</v>
      </c>
      <c r="C127" s="141" t="s">
        <v>1056</v>
      </c>
    </row>
    <row r="128" spans="1:3" x14ac:dyDescent="0.25">
      <c r="A128" s="129" t="s">
        <v>1030</v>
      </c>
      <c r="B128" s="128">
        <v>1413</v>
      </c>
      <c r="C128" s="141" t="s">
        <v>1113</v>
      </c>
    </row>
    <row r="129" spans="1:3" x14ac:dyDescent="0.25">
      <c r="A129" s="129" t="s">
        <v>1029</v>
      </c>
      <c r="B129" s="128">
        <v>1421</v>
      </c>
      <c r="C129" s="141" t="s">
        <v>896</v>
      </c>
    </row>
    <row r="130" spans="1:3" x14ac:dyDescent="0.25">
      <c r="A130" s="129" t="s">
        <v>1029</v>
      </c>
      <c r="B130" s="128">
        <v>1422</v>
      </c>
      <c r="C130" s="141" t="s">
        <v>897</v>
      </c>
    </row>
    <row r="131" spans="1:3" x14ac:dyDescent="0.25">
      <c r="A131" s="129" t="s">
        <v>1025</v>
      </c>
      <c r="B131" s="128">
        <v>1431</v>
      </c>
      <c r="C131" s="141" t="s">
        <v>899</v>
      </c>
    </row>
    <row r="132" spans="1:3" x14ac:dyDescent="0.25">
      <c r="A132" s="129" t="s">
        <v>1025</v>
      </c>
      <c r="B132" s="128">
        <v>1432</v>
      </c>
      <c r="C132" s="141" t="s">
        <v>901</v>
      </c>
    </row>
    <row r="133" spans="1:3" x14ac:dyDescent="0.25">
      <c r="A133" s="129" t="s">
        <v>1025</v>
      </c>
      <c r="B133" s="128">
        <v>151</v>
      </c>
      <c r="C133" s="141" t="s">
        <v>861</v>
      </c>
    </row>
    <row r="134" spans="1:3" x14ac:dyDescent="0.25">
      <c r="A134" s="129" t="s">
        <v>1031</v>
      </c>
      <c r="B134" s="128">
        <v>161</v>
      </c>
      <c r="C134" s="141" t="s">
        <v>1057</v>
      </c>
    </row>
    <row r="135" spans="1:3" x14ac:dyDescent="0.25">
      <c r="A135" s="129" t="s">
        <v>1032</v>
      </c>
      <c r="B135" s="128">
        <v>2111</v>
      </c>
      <c r="C135" s="141" t="s">
        <v>1058</v>
      </c>
    </row>
    <row r="136" spans="1:3" x14ac:dyDescent="0.25">
      <c r="A136" s="129" t="s">
        <v>1032</v>
      </c>
      <c r="B136" s="128">
        <v>2112</v>
      </c>
      <c r="C136" s="141" t="s">
        <v>1033</v>
      </c>
    </row>
    <row r="137" spans="1:3" x14ac:dyDescent="0.25">
      <c r="A137" s="129" t="s">
        <v>1032</v>
      </c>
      <c r="B137" s="128">
        <v>2113</v>
      </c>
      <c r="C137" s="141" t="s">
        <v>905</v>
      </c>
    </row>
    <row r="138" spans="1:3" x14ac:dyDescent="0.25">
      <c r="A138" s="129" t="s">
        <v>1032</v>
      </c>
      <c r="B138" s="128">
        <v>2121</v>
      </c>
      <c r="C138" s="141" t="s">
        <v>1034</v>
      </c>
    </row>
    <row r="139" spans="1:3" x14ac:dyDescent="0.25">
      <c r="A139" s="129" t="s">
        <v>1032</v>
      </c>
      <c r="B139" s="128">
        <v>2122</v>
      </c>
      <c r="C139" s="141" t="s">
        <v>907</v>
      </c>
    </row>
    <row r="140" spans="1:3" x14ac:dyDescent="0.25">
      <c r="A140" s="129" t="s">
        <v>1032</v>
      </c>
      <c r="B140" s="128">
        <v>2123</v>
      </c>
      <c r="C140" s="141" t="s">
        <v>1112</v>
      </c>
    </row>
    <row r="141" spans="1:3" x14ac:dyDescent="0.25">
      <c r="A141" s="129" t="s">
        <v>1032</v>
      </c>
      <c r="B141" s="128">
        <v>2131</v>
      </c>
      <c r="C141" s="141" t="s">
        <v>1059</v>
      </c>
    </row>
    <row r="142" spans="1:3" x14ac:dyDescent="0.25">
      <c r="A142" s="129" t="s">
        <v>1032</v>
      </c>
      <c r="B142" s="128">
        <v>2132</v>
      </c>
      <c r="C142" s="141" t="s">
        <v>910</v>
      </c>
    </row>
    <row r="143" spans="1:3" x14ac:dyDescent="0.25">
      <c r="A143" s="129" t="s">
        <v>1032</v>
      </c>
      <c r="B143" s="128">
        <v>2133</v>
      </c>
      <c r="C143" s="141" t="s">
        <v>913</v>
      </c>
    </row>
    <row r="144" spans="1:3" x14ac:dyDescent="0.25">
      <c r="A144" s="129" t="s">
        <v>1035</v>
      </c>
      <c r="B144" s="128">
        <v>214</v>
      </c>
      <c r="C144" s="141" t="s">
        <v>915</v>
      </c>
    </row>
    <row r="145" spans="1:3" x14ac:dyDescent="0.25">
      <c r="A145" s="129" t="s">
        <v>1037</v>
      </c>
      <c r="B145" s="128">
        <v>22111</v>
      </c>
      <c r="C145" s="141" t="s">
        <v>1060</v>
      </c>
    </row>
    <row r="146" spans="1:3" x14ac:dyDescent="0.25">
      <c r="A146" s="129" t="s">
        <v>1037</v>
      </c>
      <c r="B146" s="128">
        <v>22112</v>
      </c>
      <c r="C146" s="141" t="s">
        <v>67</v>
      </c>
    </row>
    <row r="147" spans="1:3" x14ac:dyDescent="0.25">
      <c r="A147" s="129" t="s">
        <v>1037</v>
      </c>
      <c r="B147" s="128">
        <v>22113</v>
      </c>
      <c r="C147" s="141" t="s">
        <v>920</v>
      </c>
    </row>
    <row r="148" spans="1:3" x14ac:dyDescent="0.25">
      <c r="A148" s="129" t="s">
        <v>1085</v>
      </c>
      <c r="B148" s="128">
        <v>22114</v>
      </c>
      <c r="C148" s="141" t="s">
        <v>921</v>
      </c>
    </row>
    <row r="149" spans="1:3" x14ac:dyDescent="0.25">
      <c r="A149" s="129" t="s">
        <v>1045</v>
      </c>
      <c r="B149" s="128">
        <v>22115</v>
      </c>
      <c r="C149" s="141" t="s">
        <v>922</v>
      </c>
    </row>
    <row r="150" spans="1:3" x14ac:dyDescent="0.25">
      <c r="A150" s="129" t="s">
        <v>1051</v>
      </c>
      <c r="B150" s="128">
        <v>22116</v>
      </c>
      <c r="C150" s="141" t="s">
        <v>926</v>
      </c>
    </row>
    <row r="151" spans="1:3" x14ac:dyDescent="0.25">
      <c r="A151" s="129" t="s">
        <v>1038</v>
      </c>
      <c r="B151" s="128">
        <v>22117</v>
      </c>
      <c r="C151" s="141" t="s">
        <v>927</v>
      </c>
    </row>
    <row r="152" spans="1:3" x14ac:dyDescent="0.25">
      <c r="A152" s="129" t="s">
        <v>1036</v>
      </c>
      <c r="B152" s="128">
        <v>2212</v>
      </c>
      <c r="C152" s="141" t="s">
        <v>928</v>
      </c>
    </row>
    <row r="153" spans="1:3" x14ac:dyDescent="0.25">
      <c r="A153" s="129" t="s">
        <v>1036</v>
      </c>
      <c r="B153" s="128">
        <v>22131</v>
      </c>
      <c r="C153" s="141" t="s">
        <v>929</v>
      </c>
    </row>
    <row r="154" spans="1:3" x14ac:dyDescent="0.25">
      <c r="A154" s="129" t="s">
        <v>1036</v>
      </c>
      <c r="B154" s="128">
        <v>22132</v>
      </c>
      <c r="C154" s="141" t="s">
        <v>934</v>
      </c>
    </row>
    <row r="155" spans="1:3" x14ac:dyDescent="0.25">
      <c r="A155" s="129" t="s">
        <v>1039</v>
      </c>
      <c r="B155" s="128">
        <v>2214</v>
      </c>
      <c r="C155" s="141" t="s">
        <v>69</v>
      </c>
    </row>
    <row r="156" spans="1:3" x14ac:dyDescent="0.25">
      <c r="A156" s="129" t="s">
        <v>1040</v>
      </c>
      <c r="B156" s="128">
        <v>2221</v>
      </c>
      <c r="C156" s="141" t="s">
        <v>942</v>
      </c>
    </row>
    <row r="157" spans="1:3" x14ac:dyDescent="0.25">
      <c r="A157" s="129" t="s">
        <v>1036</v>
      </c>
      <c r="B157" s="128">
        <v>2222</v>
      </c>
      <c r="C157" s="141" t="s">
        <v>935</v>
      </c>
    </row>
    <row r="158" spans="1:3" x14ac:dyDescent="0.25">
      <c r="A158" s="129" t="s">
        <v>1040</v>
      </c>
      <c r="B158" s="128">
        <v>2223</v>
      </c>
      <c r="C158" s="141" t="s">
        <v>855</v>
      </c>
    </row>
    <row r="159" spans="1:3" x14ac:dyDescent="0.25">
      <c r="A159" s="129" t="s">
        <v>1092</v>
      </c>
      <c r="B159" s="128">
        <v>223</v>
      </c>
      <c r="C159" s="141" t="s">
        <v>936</v>
      </c>
    </row>
    <row r="160" spans="1:3" x14ac:dyDescent="0.25">
      <c r="A160" s="130" t="s">
        <v>1041</v>
      </c>
      <c r="B160" s="128">
        <v>231</v>
      </c>
      <c r="C160" s="141" t="s">
        <v>938</v>
      </c>
    </row>
    <row r="161" spans="1:3" x14ac:dyDescent="0.25">
      <c r="A161" s="130" t="s">
        <v>1041</v>
      </c>
      <c r="B161" s="128">
        <v>2321</v>
      </c>
      <c r="C161" s="141" t="s">
        <v>72</v>
      </c>
    </row>
    <row r="162" spans="1:3" x14ac:dyDescent="0.25">
      <c r="A162" s="130" t="s">
        <v>1041</v>
      </c>
      <c r="B162" s="128">
        <v>2322</v>
      </c>
      <c r="C162" s="141" t="s">
        <v>939</v>
      </c>
    </row>
    <row r="163" spans="1:3" x14ac:dyDescent="0.25">
      <c r="A163" s="129" t="s">
        <v>1035</v>
      </c>
      <c r="B163" s="128">
        <v>233</v>
      </c>
      <c r="C163" s="141" t="s">
        <v>940</v>
      </c>
    </row>
    <row r="164" spans="1:3" x14ac:dyDescent="0.25">
      <c r="A164" s="130">
        <v>16</v>
      </c>
      <c r="B164" s="128">
        <v>241</v>
      </c>
      <c r="C164" s="141" t="s">
        <v>74</v>
      </c>
    </row>
    <row r="165" spans="1:3" x14ac:dyDescent="0.25">
      <c r="A165" s="129" t="s">
        <v>1042</v>
      </c>
      <c r="B165" s="128">
        <v>2421</v>
      </c>
      <c r="C165" s="141" t="s">
        <v>941</v>
      </c>
    </row>
    <row r="166" spans="1:3" x14ac:dyDescent="0.25">
      <c r="A166" s="129" t="s">
        <v>1042</v>
      </c>
      <c r="B166" s="128">
        <v>2422</v>
      </c>
      <c r="C166" s="141" t="s">
        <v>943</v>
      </c>
    </row>
    <row r="167" spans="1:3" x14ac:dyDescent="0.25">
      <c r="A167" s="129" t="s">
        <v>1043</v>
      </c>
      <c r="B167" s="128">
        <v>2511</v>
      </c>
      <c r="C167" s="141" t="s">
        <v>944</v>
      </c>
    </row>
    <row r="168" spans="1:3" x14ac:dyDescent="0.25">
      <c r="A168" s="129" t="s">
        <v>1044</v>
      </c>
      <c r="B168" s="128">
        <v>2512</v>
      </c>
      <c r="C168" s="141" t="s">
        <v>945</v>
      </c>
    </row>
    <row r="169" spans="1:3" x14ac:dyDescent="0.25">
      <c r="A169" s="129" t="s">
        <v>1045</v>
      </c>
      <c r="B169" s="128">
        <v>2513</v>
      </c>
      <c r="C169" s="141" t="s">
        <v>856</v>
      </c>
    </row>
    <row r="170" spans="1:3" x14ac:dyDescent="0.25">
      <c r="A170" s="129" t="s">
        <v>1042</v>
      </c>
      <c r="B170" s="128">
        <v>2514</v>
      </c>
      <c r="C170" s="141" t="s">
        <v>75</v>
      </c>
    </row>
    <row r="171" spans="1:3" x14ac:dyDescent="0.25">
      <c r="A171" s="129" t="s">
        <v>1046</v>
      </c>
      <c r="B171" s="128">
        <v>2515</v>
      </c>
      <c r="C171" s="141" t="s">
        <v>76</v>
      </c>
    </row>
    <row r="172" spans="1:3" x14ac:dyDescent="0.25">
      <c r="A172" s="129" t="s">
        <v>1046</v>
      </c>
      <c r="B172" s="128">
        <v>2521</v>
      </c>
      <c r="C172" s="141" t="s">
        <v>947</v>
      </c>
    </row>
    <row r="173" spans="1:3" x14ac:dyDescent="0.25">
      <c r="A173" s="129" t="s">
        <v>1035</v>
      </c>
      <c r="B173" s="128">
        <v>2522</v>
      </c>
      <c r="C173" s="141" t="s">
        <v>948</v>
      </c>
    </row>
    <row r="174" spans="1:3" x14ac:dyDescent="0.25">
      <c r="A174" s="130">
        <v>16</v>
      </c>
      <c r="B174" s="128">
        <v>261</v>
      </c>
      <c r="C174" s="141" t="s">
        <v>386</v>
      </c>
    </row>
    <row r="175" spans="1:3" x14ac:dyDescent="0.25">
      <c r="A175" s="130">
        <v>16</v>
      </c>
      <c r="B175" s="128">
        <v>262</v>
      </c>
      <c r="C175" s="141" t="s">
        <v>950</v>
      </c>
    </row>
    <row r="176" spans="1:3" x14ac:dyDescent="0.25">
      <c r="A176" s="130">
        <v>16</v>
      </c>
      <c r="B176" s="128">
        <v>263</v>
      </c>
      <c r="C176" s="141" t="s">
        <v>949</v>
      </c>
    </row>
    <row r="177" spans="1:3" x14ac:dyDescent="0.25">
      <c r="A177" s="129" t="s">
        <v>1047</v>
      </c>
      <c r="B177" s="128">
        <v>2641</v>
      </c>
      <c r="C177" s="141" t="s">
        <v>952</v>
      </c>
    </row>
    <row r="178" spans="1:3" x14ac:dyDescent="0.25">
      <c r="A178" s="129" t="s">
        <v>1048</v>
      </c>
      <c r="B178" s="128">
        <v>2642</v>
      </c>
      <c r="C178" s="141" t="s">
        <v>955</v>
      </c>
    </row>
    <row r="179" spans="1:3" x14ac:dyDescent="0.25">
      <c r="A179" s="129" t="s">
        <v>1048</v>
      </c>
      <c r="B179" s="128">
        <v>2643</v>
      </c>
      <c r="C179" s="141" t="s">
        <v>954</v>
      </c>
    </row>
    <row r="180" spans="1:3" x14ac:dyDescent="0.25">
      <c r="A180" s="129" t="s">
        <v>1042</v>
      </c>
      <c r="B180" s="128">
        <v>2651</v>
      </c>
      <c r="C180" s="141" t="s">
        <v>958</v>
      </c>
    </row>
    <row r="181" spans="1:3" x14ac:dyDescent="0.25">
      <c r="A181" s="129" t="s">
        <v>1042</v>
      </c>
      <c r="B181" s="128">
        <v>2652</v>
      </c>
      <c r="C181" s="141" t="s">
        <v>961</v>
      </c>
    </row>
    <row r="182" spans="1:3" x14ac:dyDescent="0.25">
      <c r="A182" s="129" t="s">
        <v>1042</v>
      </c>
      <c r="B182" s="128">
        <v>2653</v>
      </c>
      <c r="C182" s="141" t="s">
        <v>962</v>
      </c>
    </row>
    <row r="183" spans="1:3" x14ac:dyDescent="0.25">
      <c r="A183" s="130">
        <v>9</v>
      </c>
      <c r="B183" s="128">
        <v>311</v>
      </c>
      <c r="C183" s="141" t="s">
        <v>963</v>
      </c>
    </row>
    <row r="184" spans="1:3" x14ac:dyDescent="0.25">
      <c r="A184" s="130">
        <v>9</v>
      </c>
      <c r="B184" s="128">
        <v>312</v>
      </c>
      <c r="C184" s="141" t="s">
        <v>964</v>
      </c>
    </row>
    <row r="185" spans="1:3" x14ac:dyDescent="0.25">
      <c r="A185" s="130">
        <v>9</v>
      </c>
      <c r="B185" s="128">
        <v>313</v>
      </c>
      <c r="C185" s="141" t="s">
        <v>965</v>
      </c>
    </row>
    <row r="186" spans="1:3" x14ac:dyDescent="0.25">
      <c r="A186" s="130">
        <v>9</v>
      </c>
      <c r="B186" s="128">
        <v>314</v>
      </c>
      <c r="C186" s="141" t="s">
        <v>966</v>
      </c>
    </row>
    <row r="187" spans="1:3" x14ac:dyDescent="0.25">
      <c r="A187" s="130" t="s">
        <v>1049</v>
      </c>
      <c r="B187" s="128">
        <v>315</v>
      </c>
      <c r="C187" s="141" t="s">
        <v>967</v>
      </c>
    </row>
    <row r="188" spans="1:3" x14ac:dyDescent="0.25">
      <c r="A188" s="130" t="s">
        <v>1050</v>
      </c>
      <c r="B188" s="128">
        <v>316</v>
      </c>
      <c r="C188" s="141" t="s">
        <v>968</v>
      </c>
    </row>
    <row r="189" spans="1:3" x14ac:dyDescent="0.25">
      <c r="A189" s="129" t="s">
        <v>1051</v>
      </c>
      <c r="B189" s="128">
        <v>3211</v>
      </c>
      <c r="C189" s="141" t="s">
        <v>969</v>
      </c>
    </row>
    <row r="190" spans="1:3" x14ac:dyDescent="0.25">
      <c r="A190" s="129" t="s">
        <v>1051</v>
      </c>
      <c r="B190" s="128">
        <v>3212</v>
      </c>
      <c r="C190" s="141" t="s">
        <v>970</v>
      </c>
    </row>
    <row r="191" spans="1:3" x14ac:dyDescent="0.25">
      <c r="A191" s="129" t="s">
        <v>1052</v>
      </c>
      <c r="B191" s="128">
        <v>3221</v>
      </c>
      <c r="C191" s="141" t="s">
        <v>972</v>
      </c>
    </row>
    <row r="192" spans="1:3" x14ac:dyDescent="0.25">
      <c r="A192" s="129" t="s">
        <v>1052</v>
      </c>
      <c r="B192" s="128">
        <v>3222</v>
      </c>
      <c r="C192" s="141" t="s">
        <v>973</v>
      </c>
    </row>
    <row r="193" spans="1:3" x14ac:dyDescent="0.25">
      <c r="A193" s="129" t="s">
        <v>1052</v>
      </c>
      <c r="B193" s="128">
        <v>3223</v>
      </c>
      <c r="C193" s="141" t="s">
        <v>974</v>
      </c>
    </row>
    <row r="194" spans="1:3" x14ac:dyDescent="0.25">
      <c r="A194" s="129" t="s">
        <v>1102</v>
      </c>
      <c r="B194" s="128">
        <v>3224</v>
      </c>
      <c r="C194" s="141" t="s">
        <v>975</v>
      </c>
    </row>
    <row r="195" spans="1:3" x14ac:dyDescent="0.25">
      <c r="A195" s="129" t="s">
        <v>1053</v>
      </c>
      <c r="B195" s="128">
        <v>3225</v>
      </c>
      <c r="C195" s="141" t="s">
        <v>52</v>
      </c>
    </row>
    <row r="196" spans="1:3" x14ac:dyDescent="0.25">
      <c r="A196" s="129" t="s">
        <v>1051</v>
      </c>
      <c r="B196" s="128">
        <v>3231</v>
      </c>
      <c r="C196" s="141" t="s">
        <v>976</v>
      </c>
    </row>
    <row r="197" spans="1:3" x14ac:dyDescent="0.25">
      <c r="A197" s="129" t="s">
        <v>1053</v>
      </c>
      <c r="B197" s="128">
        <v>3232</v>
      </c>
      <c r="C197" s="141" t="s">
        <v>977</v>
      </c>
    </row>
    <row r="198" spans="1:3" x14ac:dyDescent="0.25">
      <c r="A198" s="129" t="s">
        <v>1054</v>
      </c>
      <c r="B198" s="128">
        <v>3233</v>
      </c>
      <c r="C198" s="141" t="s">
        <v>53</v>
      </c>
    </row>
  </sheetData>
  <mergeCells count="1">
    <mergeCell ref="B15:C15"/>
  </mergeCells>
  <pageMargins left="0.70866141732283472" right="0.62992125984251968" top="0.74803149606299213" bottom="0.74803149606299213" header="0.31496062992125984" footer="0.31496062992125984"/>
  <pageSetup paperSize="9" orientation="portrait" r:id="rId1"/>
  <headerFooter>
    <oddHeader>&amp;C&amp;10Valmieras novada attīstības programma 2022. - 2028. Redakcija 2.1
&amp;"Arial,Bold"INVESTĪCIJU PLĀNS&amp;"Arial,Regular" 2022. - 2024. (ar perspektīviem projektiem)&amp;R68-71</oddHead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Titullapa</vt:lpstr>
      <vt:lpstr>Investīciju plans</vt:lpstr>
      <vt:lpstr>Apzīmējumi</vt:lpstr>
      <vt:lpstr>Atbilstība VP, RV, U</vt:lpstr>
      <vt:lpstr>'Investīciju plans'!_Toc106613165</vt:lpstr>
      <vt:lpstr>'Investīciju plans'!_Toc109665321</vt:lpstr>
      <vt:lpstr>'Investīciju plans'!_Toc109665343</vt:lpstr>
      <vt:lpstr>'Atbilstība VP, RV, U'!Print_Titles</vt:lpstr>
      <vt:lpstr>'Investīciju plans'!Print_Titles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Andra Feldmane</dc:creator>
  <cp:lastModifiedBy>Zane Dreija</cp:lastModifiedBy>
  <cp:lastPrinted>2023-07-03T07:58:20Z</cp:lastPrinted>
  <dcterms:created xsi:type="dcterms:W3CDTF">2021-09-30T06:56:25Z</dcterms:created>
  <dcterms:modified xsi:type="dcterms:W3CDTF">2024-06-03T07:04:14Z</dcterms:modified>
</cp:coreProperties>
</file>