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Domes sēdes\DOMES SĒDES\1.1_DOMES DARBĪBA\1.1.2_Novada_domes_LĒMUMI\2024\Prot_4\"/>
    </mc:Choice>
  </mc:AlternateContent>
  <xr:revisionPtr revIDLastSave="0" documentId="13_ncr:1_{409C2BAB-3005-43EB-8B12-ED30F1FCFC6A}" xr6:coauthVersionLast="47" xr6:coauthVersionMax="47" xr10:uidLastSave="{00000000-0000-0000-0000-000000000000}"/>
  <bookViews>
    <workbookView xWindow="-120" yWindow="-120" windowWidth="29040" windowHeight="15840" xr2:uid="{11614F6A-3DD8-4F38-A484-9750512B653A}"/>
  </bookViews>
  <sheets>
    <sheet name="Budžet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H28" i="1"/>
  <c r="J28" i="1" s="1"/>
  <c r="L28" i="1" s="1"/>
  <c r="D28" i="1"/>
  <c r="N27" i="1"/>
  <c r="H27" i="1"/>
  <c r="J27" i="1" s="1"/>
  <c r="L27" i="1" s="1"/>
  <c r="D27" i="1"/>
  <c r="N26" i="1"/>
  <c r="H26" i="1"/>
  <c r="J26" i="1" s="1"/>
  <c r="L26" i="1" s="1"/>
  <c r="D26" i="1"/>
  <c r="N25" i="1"/>
  <c r="H25" i="1"/>
  <c r="J25" i="1" s="1"/>
  <c r="D25" i="1"/>
  <c r="F12" i="1"/>
  <c r="F13" i="1" s="1"/>
  <c r="E8" i="1"/>
  <c r="G8" i="1" s="1"/>
  <c r="E7" i="1"/>
  <c r="G7" i="1" s="1"/>
  <c r="E6" i="1"/>
  <c r="G6" i="1" s="1"/>
  <c r="E5" i="1"/>
  <c r="G5" i="1" s="1"/>
  <c r="F14" i="1" l="1"/>
  <c r="J29" i="1"/>
  <c r="L29" i="1" s="1"/>
  <c r="G12" i="1"/>
  <c r="E12" i="1"/>
  <c r="L25" i="1"/>
  <c r="E14" i="1" l="1"/>
  <c r="E13" i="1"/>
  <c r="G13" i="1"/>
  <c r="G14" i="1"/>
</calcChain>
</file>

<file path=xl/sharedStrings.xml><?xml version="1.0" encoding="utf-8"?>
<sst xmlns="http://schemas.openxmlformats.org/spreadsheetml/2006/main" count="39" uniqueCount="33">
  <si>
    <t xml:space="preserve">        2024.gada  izmaksas  (budžets)  ekskursiju piedāvājuma aprēķinam</t>
  </si>
  <si>
    <t>Izmaksu pozīcija</t>
  </si>
  <si>
    <t>EKK Kods</t>
  </si>
  <si>
    <t>Izdevumi kopā EUR</t>
  </si>
  <si>
    <t>Pasākuma aktivitāšu  finansēšanas avoti</t>
  </si>
  <si>
    <t>No plānotā pašvaldības Tūrisma pārvaldes  budžeta  EUR</t>
  </si>
  <si>
    <t>No ekskursiju ieņēmumiem EUR</t>
  </si>
  <si>
    <t>Gida pakalpojumi</t>
  </si>
  <si>
    <t xml:space="preserve">Transporta pakalpojumi </t>
  </si>
  <si>
    <t>Ēdināšanas pakalpojums</t>
  </si>
  <si>
    <t>Ekskursijas</t>
  </si>
  <si>
    <t>Publicitāte</t>
  </si>
  <si>
    <t>Nodokļu maksājumi no ieņēmumiem (PVN )</t>
  </si>
  <si>
    <t>Administratīvās izmaksas ( 7 % no kopējām izmaksām)</t>
  </si>
  <si>
    <t>Izmaksas kopā</t>
  </si>
  <si>
    <t>Izmaksas ar maksimāli iespējamo ekskursantu skaitu 160 (40x4 ekskursijas) uz 1 personu</t>
  </si>
  <si>
    <t>Izmaksas ar 75 % iespējamo ekskursantu skaitu 120 (30x4 ekskursijas) uz 1 personu</t>
  </si>
  <si>
    <t>Lēmuma pieņemšanai par ekskursijas maksu:</t>
  </si>
  <si>
    <t>N.p.k</t>
  </si>
  <si>
    <t>Maksa EUR  par vienu ekskursiju no personas</t>
  </si>
  <si>
    <t>Prognozē-jamie ieņēmumi EUR</t>
  </si>
  <si>
    <t>Bez PVN</t>
  </si>
  <si>
    <t>PVN</t>
  </si>
  <si>
    <t>Summa Ar PVN</t>
  </si>
  <si>
    <t>Ar diferencētu maksu katrai ekskursijai un 100 % apmeklējumu</t>
  </si>
  <si>
    <t>1. maršruts uz Rūjienu 5.05.</t>
  </si>
  <si>
    <t>2. maršruts uz Burtniekiem 02.06.</t>
  </si>
  <si>
    <t xml:space="preserve">3. maršruts uz Mazsalacu </t>
  </si>
  <si>
    <t>4. maršruts "Aklais randiņš"</t>
  </si>
  <si>
    <t>Pielikums
Valmieras novada pašvaldības
domes 28.03.2024. lēmumam
Nr.166 (protokols Nr.4, 65.§)</t>
  </si>
  <si>
    <t>Sagatavoja : M.Java (22.03.2024)</t>
  </si>
  <si>
    <t>ar 100 % ekskursiju  apmeklējumu  ( bez atlaidēm)</t>
  </si>
  <si>
    <t>ar 75 % ekskursiju  apmeklējumu  ( bez atlaidēm)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</si>
</sst>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sz val="11"/>
      <color theme="0"/>
      <name val="Calibri"/>
      <family val="2"/>
      <charset val="186"/>
    </font>
    <font>
      <b/>
      <sz val="12"/>
      <name val="Calibri"/>
      <family val="2"/>
      <charset val="186"/>
      <scheme val="minor"/>
    </font>
    <font>
      <b/>
      <sz val="11"/>
      <name val="Arial"/>
      <family val="2"/>
      <charset val="186"/>
    </font>
    <font>
      <b/>
      <sz val="11"/>
      <name val="Calibri"/>
      <family val="2"/>
      <charset val="186"/>
      <scheme val="minor"/>
    </font>
    <font>
      <b/>
      <sz val="11"/>
      <name val="Calibri"/>
      <family val="2"/>
      <charset val="186"/>
    </font>
    <font>
      <sz val="11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rgb="FFDEEAF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2" fillId="0" borderId="0" xfId="1" applyFont="1"/>
    <xf numFmtId="0" fontId="1" fillId="4" borderId="0" xfId="1" applyFill="1"/>
    <xf numFmtId="0" fontId="4" fillId="4" borderId="0" xfId="1" applyFont="1" applyFill="1"/>
    <xf numFmtId="0" fontId="3" fillId="0" borderId="0" xfId="1" applyFont="1"/>
    <xf numFmtId="0" fontId="6" fillId="0" borderId="0" xfId="1" applyFont="1"/>
    <xf numFmtId="0" fontId="5" fillId="0" borderId="0" xfId="1" applyFont="1"/>
    <xf numFmtId="0" fontId="4" fillId="0" borderId="0" xfId="1" applyFont="1"/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left"/>
    </xf>
    <xf numFmtId="0" fontId="7" fillId="0" borderId="14" xfId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9" fillId="0" borderId="1" xfId="1" applyFont="1" applyBorder="1" applyAlignment="1">
      <alignment wrapText="1"/>
    </xf>
    <xf numFmtId="0" fontId="9" fillId="0" borderId="1" xfId="1" applyFont="1" applyBorder="1"/>
    <xf numFmtId="2" fontId="9" fillId="0" borderId="1" xfId="1" applyNumberFormat="1" applyFont="1" applyBorder="1"/>
    <xf numFmtId="0" fontId="9" fillId="3" borderId="1" xfId="1" applyFont="1" applyFill="1" applyBorder="1" applyAlignment="1">
      <alignment wrapText="1"/>
    </xf>
    <xf numFmtId="0" fontId="4" fillId="3" borderId="1" xfId="1" applyFont="1" applyFill="1" applyBorder="1"/>
    <xf numFmtId="2" fontId="4" fillId="3" borderId="1" xfId="1" applyNumberFormat="1" applyFont="1" applyFill="1" applyBorder="1"/>
    <xf numFmtId="2" fontId="9" fillId="3" borderId="1" xfId="1" applyNumberFormat="1" applyFont="1" applyFill="1" applyBorder="1"/>
    <xf numFmtId="0" fontId="9" fillId="4" borderId="0" xfId="1" applyFont="1" applyFill="1" applyAlignment="1">
      <alignment wrapText="1"/>
    </xf>
    <xf numFmtId="2" fontId="4" fillId="4" borderId="0" xfId="1" applyNumberFormat="1" applyFont="1" applyFill="1"/>
    <xf numFmtId="0" fontId="9" fillId="4" borderId="0" xfId="1" applyFont="1" applyFill="1" applyAlignment="1">
      <alignment horizontal="center" wrapText="1"/>
    </xf>
    <xf numFmtId="0" fontId="10" fillId="3" borderId="2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wrapText="1"/>
    </xf>
    <xf numFmtId="3" fontId="11" fillId="0" borderId="1" xfId="1" applyNumberFormat="1" applyFont="1" applyBorder="1" applyAlignment="1">
      <alignment horizontal="right" indent="1"/>
    </xf>
    <xf numFmtId="0" fontId="11" fillId="0" borderId="1" xfId="1" applyFont="1" applyBorder="1" applyAlignment="1">
      <alignment horizontal="right" indent="1"/>
    </xf>
    <xf numFmtId="2" fontId="10" fillId="3" borderId="8" xfId="1" applyNumberFormat="1" applyFont="1" applyFill="1" applyBorder="1" applyAlignment="1">
      <alignment horizontal="right" indent="1"/>
    </xf>
    <xf numFmtId="0" fontId="4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wrapText="1"/>
    </xf>
    <xf numFmtId="3" fontId="11" fillId="0" borderId="11" xfId="1" applyNumberFormat="1" applyFont="1" applyBorder="1" applyAlignment="1">
      <alignment horizontal="right" indent="1"/>
    </xf>
    <xf numFmtId="0" fontId="11" fillId="0" borderId="11" xfId="1" applyFont="1" applyBorder="1" applyAlignment="1">
      <alignment horizontal="right" indent="1"/>
    </xf>
    <xf numFmtId="2" fontId="10" fillId="3" borderId="12" xfId="1" applyNumberFormat="1" applyFont="1" applyFill="1" applyBorder="1" applyAlignment="1">
      <alignment horizontal="right" indent="1"/>
    </xf>
    <xf numFmtId="0" fontId="4" fillId="0" borderId="0" xfId="1" applyFont="1" applyAlignment="1">
      <alignment horizontal="center" vertical="center"/>
    </xf>
    <xf numFmtId="0" fontId="11" fillId="0" borderId="0" xfId="1" applyFont="1" applyAlignment="1">
      <alignment wrapText="1"/>
    </xf>
    <xf numFmtId="3" fontId="11" fillId="0" borderId="0" xfId="1" applyNumberFormat="1" applyFont="1" applyAlignment="1">
      <alignment horizontal="right" indent="1"/>
    </xf>
    <xf numFmtId="0" fontId="11" fillId="0" borderId="0" xfId="1" applyFont="1" applyAlignment="1">
      <alignment horizontal="right" indent="1"/>
    </xf>
    <xf numFmtId="2" fontId="10" fillId="0" borderId="0" xfId="1" applyNumberFormat="1" applyFont="1" applyAlignment="1">
      <alignment horizontal="right" indent="1"/>
    </xf>
    <xf numFmtId="0" fontId="4" fillId="0" borderId="13" xfId="1" applyFont="1" applyBorder="1"/>
    <xf numFmtId="0" fontId="11" fillId="0" borderId="6" xfId="1" applyFont="1" applyBorder="1" applyAlignment="1">
      <alignment horizontal="center" vertical="center"/>
    </xf>
    <xf numFmtId="2" fontId="11" fillId="0" borderId="1" xfId="1" applyNumberFormat="1" applyFont="1" applyBorder="1" applyAlignment="1">
      <alignment horizontal="right" indent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wrapText="1"/>
    </xf>
    <xf numFmtId="2" fontId="10" fillId="3" borderId="1" xfId="1" applyNumberFormat="1" applyFont="1" applyFill="1" applyBorder="1" applyAlignment="1">
      <alignment horizontal="right" indent="1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/>
    </xf>
    <xf numFmtId="14" fontId="11" fillId="0" borderId="0" xfId="1" applyNumberFormat="1" applyFont="1"/>
    <xf numFmtId="0" fontId="11" fillId="0" borderId="0" xfId="1" applyFont="1"/>
  </cellXfs>
  <cellStyles count="2">
    <cellStyle name="Normal" xfId="0" builtinId="0"/>
    <cellStyle name="Parasts 2" xfId="1" xr:uid="{B48D649D-CB66-436D-B03B-FEEB3D483A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hared%20drives\T&#363;risma%20P&#257;rvalde\SAIMNIECISK&#256;S%20LIETAS\Lemumprojekti-Domes%20sedes-komitejas\2024\03%20Marts\Liel&#257;s%20Valmieras%20novada%20ekskursijas%20-%20cena%20Dome-papildjaut&#257;jums\Info_mar&#353;ruti_bud&#382;ets_25_03.xlsx" TargetMode="External"/><Relationship Id="rId1" Type="http://schemas.openxmlformats.org/officeDocument/2006/relationships/externalLinkPath" Target="/Shared%20drives/T&#363;risma%20P&#257;rvalde/SAIMNIECISK&#256;S%20LIETAS/Lemumprojekti-Domes%20sedes-komitejas/2024/03%20Marts/Liel&#257;s%20Valmieras%20novada%20ekskursijas%20-%20cena%20Dome-papildjaut&#257;jums/Info_mar&#353;ruti_bud&#382;ets_25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žets"/>
      <sheetName val="Izmaksas ekskursijām "/>
    </sheetNames>
    <sheetDataSet>
      <sheetData sheetId="0"/>
      <sheetData sheetId="1">
        <row r="39">
          <cell r="C39">
            <v>235</v>
          </cell>
          <cell r="E39">
            <v>215</v>
          </cell>
          <cell r="G39">
            <v>240</v>
          </cell>
          <cell r="I39">
            <v>235</v>
          </cell>
        </row>
        <row r="40">
          <cell r="C40">
            <v>120</v>
          </cell>
          <cell r="E40">
            <v>120</v>
          </cell>
          <cell r="G40">
            <v>120</v>
          </cell>
          <cell r="I40">
            <v>120</v>
          </cell>
        </row>
        <row r="41">
          <cell r="C41">
            <v>180</v>
          </cell>
          <cell r="E41">
            <v>225</v>
          </cell>
          <cell r="G41">
            <v>135</v>
          </cell>
          <cell r="I41">
            <v>315</v>
          </cell>
        </row>
        <row r="42">
          <cell r="C42">
            <v>360</v>
          </cell>
          <cell r="E42">
            <v>270</v>
          </cell>
          <cell r="G42">
            <v>225</v>
          </cell>
          <cell r="I42">
            <v>135</v>
          </cell>
        </row>
        <row r="43">
          <cell r="C43">
            <v>315</v>
          </cell>
          <cell r="E43">
            <v>630</v>
          </cell>
          <cell r="G43">
            <v>10</v>
          </cell>
          <cell r="I43">
            <v>315</v>
          </cell>
        </row>
        <row r="44">
          <cell r="G44">
            <v>135</v>
          </cell>
          <cell r="I44">
            <v>40</v>
          </cell>
        </row>
        <row r="45">
          <cell r="G45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56A1-E8CA-4518-9AA2-7120AD3E3ED8}">
  <sheetPr>
    <tabColor theme="9"/>
    <outlinePr summaryBelow="0" summaryRight="0"/>
    <pageSetUpPr fitToPage="1"/>
  </sheetPr>
  <dimension ref="B1:O33"/>
  <sheetViews>
    <sheetView tabSelected="1" workbookViewId="0">
      <selection activeCell="B1" sqref="B1"/>
    </sheetView>
  </sheetViews>
  <sheetFormatPr defaultColWidth="14.42578125" defaultRowHeight="15" customHeight="1" x14ac:dyDescent="0.25"/>
  <cols>
    <col min="1" max="1" width="2.7109375" style="1" customWidth="1"/>
    <col min="2" max="2" width="5.140625" style="1" customWidth="1"/>
    <col min="3" max="3" width="48.140625" style="1" customWidth="1"/>
    <col min="4" max="4" width="10" style="1" customWidth="1"/>
    <col min="5" max="5" width="20" style="1" customWidth="1"/>
    <col min="6" max="6" width="21.28515625" style="1" customWidth="1"/>
    <col min="7" max="7" width="22.28515625" style="1" customWidth="1"/>
    <col min="8" max="16384" width="14.42578125" style="1"/>
  </cols>
  <sheetData>
    <row r="1" spans="2:7" ht="60" customHeight="1" x14ac:dyDescent="0.25">
      <c r="B1" s="9"/>
      <c r="C1" s="9"/>
      <c r="D1" s="9"/>
      <c r="E1" s="9"/>
      <c r="F1" s="10" t="s">
        <v>29</v>
      </c>
      <c r="G1" s="11"/>
    </row>
    <row r="2" spans="2:7" ht="65.25" customHeight="1" x14ac:dyDescent="0.25">
      <c r="B2" s="12" t="s">
        <v>0</v>
      </c>
      <c r="C2" s="12"/>
      <c r="D2" s="12"/>
      <c r="E2" s="12"/>
      <c r="F2" s="12"/>
      <c r="G2" s="12"/>
    </row>
    <row r="3" spans="2:7" ht="15" customHeight="1" x14ac:dyDescent="0.25">
      <c r="B3" s="13"/>
      <c r="C3" s="13" t="s">
        <v>1</v>
      </c>
      <c r="D3" s="13" t="s">
        <v>2</v>
      </c>
      <c r="E3" s="13" t="s">
        <v>3</v>
      </c>
      <c r="F3" s="14" t="s">
        <v>4</v>
      </c>
      <c r="G3" s="14"/>
    </row>
    <row r="4" spans="2:7" s="2" customFormat="1" ht="60" x14ac:dyDescent="0.25">
      <c r="B4" s="13"/>
      <c r="C4" s="13"/>
      <c r="D4" s="13"/>
      <c r="E4" s="13"/>
      <c r="F4" s="15" t="s">
        <v>5</v>
      </c>
      <c r="G4" s="15" t="s">
        <v>6</v>
      </c>
    </row>
    <row r="5" spans="2:7" x14ac:dyDescent="0.25">
      <c r="B5" s="16">
        <v>1</v>
      </c>
      <c r="C5" s="17" t="s">
        <v>7</v>
      </c>
      <c r="D5" s="16">
        <v>1150</v>
      </c>
      <c r="E5" s="16">
        <f>'[1]Izmaksas ekskursijām '!C40+'[1]Izmaksas ekskursijām '!E40+'[1]Izmaksas ekskursijām '!G40+'[1]Izmaksas ekskursijām '!I40+'[1]Izmaksas ekskursijām '!G45</f>
        <v>490</v>
      </c>
      <c r="F5" s="16"/>
      <c r="G5" s="16">
        <f>E5</f>
        <v>490</v>
      </c>
    </row>
    <row r="6" spans="2:7" x14ac:dyDescent="0.25">
      <c r="B6" s="16">
        <v>2</v>
      </c>
      <c r="C6" s="17" t="s">
        <v>8</v>
      </c>
      <c r="D6" s="16">
        <v>2233</v>
      </c>
      <c r="E6" s="16">
        <f>'[1]Izmaksas ekskursijām '!C39+'[1]Izmaksas ekskursijām '!E39+'[1]Izmaksas ekskursijām '!G39+'[1]Izmaksas ekskursijām '!I39</f>
        <v>925</v>
      </c>
      <c r="F6" s="16"/>
      <c r="G6" s="16">
        <f t="shared" ref="G6:G8" si="0">E6</f>
        <v>925</v>
      </c>
    </row>
    <row r="7" spans="2:7" x14ac:dyDescent="0.25">
      <c r="B7" s="16">
        <v>3</v>
      </c>
      <c r="C7" s="17" t="s">
        <v>9</v>
      </c>
      <c r="D7" s="16">
        <v>2231</v>
      </c>
      <c r="E7" s="16">
        <f>'[1]Izmaksas ekskursijām '!C42+'[1]Izmaksas ekskursijām '!E42+'[1]Izmaksas ekskursijām '!G42+'[1]Izmaksas ekskursijām '!I43</f>
        <v>1170</v>
      </c>
      <c r="F7" s="16"/>
      <c r="G7" s="16">
        <f t="shared" si="0"/>
        <v>1170</v>
      </c>
    </row>
    <row r="8" spans="2:7" x14ac:dyDescent="0.25">
      <c r="B8" s="16">
        <v>4</v>
      </c>
      <c r="C8" s="17" t="s">
        <v>10</v>
      </c>
      <c r="D8" s="16">
        <v>2231</v>
      </c>
      <c r="E8" s="16">
        <f>'[1]Izmaksas ekskursijām '!C41+'[1]Izmaksas ekskursijām '!C43+'[1]Izmaksas ekskursijām '!E41+'[1]Izmaksas ekskursijām '!E43+'[1]Izmaksas ekskursijām '!G41+'[1]Izmaksas ekskursijām '!G43+'[1]Izmaksas ekskursijām '!G44+'[1]Izmaksas ekskursijām '!I41+'[1]Izmaksas ekskursijām '!I42+'[1]Izmaksas ekskursijām '!I44</f>
        <v>2120</v>
      </c>
      <c r="F8" s="16"/>
      <c r="G8" s="16">
        <f t="shared" si="0"/>
        <v>2120</v>
      </c>
    </row>
    <row r="9" spans="2:7" x14ac:dyDescent="0.25">
      <c r="B9" s="16">
        <v>5</v>
      </c>
      <c r="C9" s="17" t="s">
        <v>11</v>
      </c>
      <c r="D9" s="16">
        <v>2231</v>
      </c>
      <c r="E9" s="16">
        <v>110</v>
      </c>
      <c r="F9" s="16">
        <v>110</v>
      </c>
      <c r="G9" s="16"/>
    </row>
    <row r="10" spans="2:7" x14ac:dyDescent="0.25">
      <c r="B10" s="16">
        <v>6</v>
      </c>
      <c r="C10" s="17" t="s">
        <v>12</v>
      </c>
      <c r="D10" s="16">
        <v>2515</v>
      </c>
      <c r="E10" s="16">
        <v>972</v>
      </c>
      <c r="F10" s="16"/>
      <c r="G10" s="16">
        <v>972</v>
      </c>
    </row>
    <row r="11" spans="2:7" ht="30" x14ac:dyDescent="0.25">
      <c r="B11" s="16">
        <v>7</v>
      </c>
      <c r="C11" s="17" t="s">
        <v>13</v>
      </c>
      <c r="D11" s="16">
        <v>1119</v>
      </c>
      <c r="E11" s="16">
        <v>308</v>
      </c>
      <c r="F11" s="16">
        <v>308</v>
      </c>
      <c r="G11" s="16"/>
    </row>
    <row r="12" spans="2:7" s="3" customFormat="1" x14ac:dyDescent="0.25">
      <c r="B12" s="16">
        <v>8</v>
      </c>
      <c r="C12" s="18" t="s">
        <v>14</v>
      </c>
      <c r="D12" s="19"/>
      <c r="E12" s="20">
        <f>SUM(E5:E11)</f>
        <v>6095</v>
      </c>
      <c r="F12" s="20">
        <f>SUM(F5:F11)</f>
        <v>418</v>
      </c>
      <c r="G12" s="20">
        <f>SUM(G5:G11)</f>
        <v>5677</v>
      </c>
    </row>
    <row r="13" spans="2:7" ht="30" x14ac:dyDescent="0.25">
      <c r="B13" s="16">
        <v>9</v>
      </c>
      <c r="C13" s="21" t="s">
        <v>15</v>
      </c>
      <c r="D13" s="22"/>
      <c r="E13" s="23">
        <f>E12/160</f>
        <v>38.09375</v>
      </c>
      <c r="F13" s="23">
        <f t="shared" ref="F13:G13" si="1">F12/160</f>
        <v>2.6124999999999998</v>
      </c>
      <c r="G13" s="24">
        <f t="shared" si="1"/>
        <v>35.481250000000003</v>
      </c>
    </row>
    <row r="14" spans="2:7" ht="30" x14ac:dyDescent="0.25">
      <c r="B14" s="16">
        <v>10</v>
      </c>
      <c r="C14" s="21" t="s">
        <v>16</v>
      </c>
      <c r="D14" s="22"/>
      <c r="E14" s="23">
        <f>E12/120</f>
        <v>50.791666666666664</v>
      </c>
      <c r="F14" s="23">
        <f t="shared" ref="F14:G14" si="2">F12/120</f>
        <v>3.4833333333333334</v>
      </c>
      <c r="G14" s="23">
        <f t="shared" si="2"/>
        <v>47.30833333333333</v>
      </c>
    </row>
    <row r="15" spans="2:7" s="4" customFormat="1" x14ac:dyDescent="0.25">
      <c r="B15" s="5"/>
      <c r="C15" s="25"/>
      <c r="D15" s="5"/>
      <c r="E15" s="26"/>
      <c r="F15" s="26"/>
      <c r="G15" s="26"/>
    </row>
    <row r="16" spans="2:7" s="4" customFormat="1" ht="30" customHeight="1" x14ac:dyDescent="0.25">
      <c r="B16" s="5"/>
      <c r="C16" s="27" t="s">
        <v>17</v>
      </c>
      <c r="D16" s="5"/>
      <c r="E16" s="26"/>
      <c r="F16" s="26"/>
      <c r="G16" s="26"/>
    </row>
    <row r="17" spans="2:15" s="4" customFormat="1" ht="13.5" customHeight="1" thickBot="1" x14ac:dyDescent="0.3">
      <c r="B17" s="5"/>
      <c r="C17" s="5"/>
      <c r="D17" s="5"/>
      <c r="E17" s="5"/>
      <c r="F17" s="5"/>
      <c r="G17" s="5"/>
    </row>
    <row r="18" spans="2:15" s="2" customFormat="1" ht="62.25" customHeight="1" thickBot="1" x14ac:dyDescent="0.3">
      <c r="B18" s="28" t="s">
        <v>18</v>
      </c>
      <c r="C18" s="29" t="s">
        <v>19</v>
      </c>
      <c r="D18" s="30" t="s">
        <v>20</v>
      </c>
      <c r="E18" s="31" t="s">
        <v>21</v>
      </c>
      <c r="F18" s="31" t="s">
        <v>22</v>
      </c>
      <c r="G18" s="32" t="s">
        <v>23</v>
      </c>
    </row>
    <row r="19" spans="2:15" x14ac:dyDescent="0.25">
      <c r="B19" s="33">
        <v>1</v>
      </c>
      <c r="C19" s="34" t="s">
        <v>31</v>
      </c>
      <c r="D19" s="35">
        <v>5600</v>
      </c>
      <c r="E19" s="36">
        <v>28.93</v>
      </c>
      <c r="F19" s="36">
        <v>6.07</v>
      </c>
      <c r="G19" s="37">
        <v>35</v>
      </c>
    </row>
    <row r="20" spans="2:15" ht="15.75" thickBot="1" x14ac:dyDescent="0.3">
      <c r="B20" s="38">
        <v>3</v>
      </c>
      <c r="C20" s="39" t="s">
        <v>32</v>
      </c>
      <c r="D20" s="40">
        <v>5760</v>
      </c>
      <c r="E20" s="41">
        <v>39.67</v>
      </c>
      <c r="F20" s="41">
        <v>8.33</v>
      </c>
      <c r="G20" s="42">
        <v>48</v>
      </c>
    </row>
    <row r="21" spans="2:15" x14ac:dyDescent="0.25">
      <c r="B21" s="43"/>
      <c r="C21" s="44"/>
      <c r="D21" s="45"/>
      <c r="E21" s="46"/>
      <c r="F21" s="46"/>
      <c r="G21" s="47"/>
    </row>
    <row r="22" spans="2:15" hidden="1" x14ac:dyDescent="0.25">
      <c r="B22" s="43"/>
      <c r="C22" s="44"/>
      <c r="D22" s="45"/>
      <c r="E22" s="46"/>
      <c r="F22" s="46"/>
      <c r="G22" s="47"/>
    </row>
    <row r="23" spans="2:15" hidden="1" x14ac:dyDescent="0.25">
      <c r="B23" s="9"/>
      <c r="C23" s="9" t="s">
        <v>24</v>
      </c>
      <c r="D23" s="48"/>
      <c r="E23" s="48"/>
      <c r="F23" s="48"/>
      <c r="G23" s="48"/>
    </row>
    <row r="24" spans="2:15" ht="60.75" hidden="1" thickBot="1" x14ac:dyDescent="0.3">
      <c r="B24" s="28" t="s">
        <v>18</v>
      </c>
      <c r="C24" s="29" t="s">
        <v>19</v>
      </c>
      <c r="D24" s="30" t="s">
        <v>20</v>
      </c>
      <c r="E24" s="31" t="s">
        <v>21</v>
      </c>
      <c r="F24" s="31" t="s">
        <v>22</v>
      </c>
      <c r="G24" s="32" t="s">
        <v>23</v>
      </c>
      <c r="H24" s="6"/>
      <c r="I24" s="6"/>
      <c r="J24" s="6"/>
      <c r="K24" s="6"/>
      <c r="L24" s="6"/>
    </row>
    <row r="25" spans="2:15" s="8" customFormat="1" hidden="1" x14ac:dyDescent="0.25">
      <c r="B25" s="49">
        <v>1</v>
      </c>
      <c r="C25" s="34" t="s">
        <v>25</v>
      </c>
      <c r="D25" s="35">
        <f>G25*40</f>
        <v>1480</v>
      </c>
      <c r="E25" s="50">
        <v>30.58</v>
      </c>
      <c r="F25" s="50">
        <v>6.42</v>
      </c>
      <c r="G25" s="37">
        <v>37</v>
      </c>
      <c r="H25" s="7">
        <f t="shared" ref="H25:H26" si="3">K25*0.21</f>
        <v>254.1</v>
      </c>
      <c r="I25" s="7"/>
      <c r="J25" s="7">
        <f t="shared" ref="J25:J26" si="4">H25+I25+K25</f>
        <v>1464.1</v>
      </c>
      <c r="K25" s="7">
        <v>1210</v>
      </c>
      <c r="L25" s="7">
        <f>J25/40</f>
        <v>36.602499999999999</v>
      </c>
      <c r="M25" s="7">
        <v>37</v>
      </c>
      <c r="N25" s="7">
        <f>M25/1.21</f>
        <v>30.578512396694215</v>
      </c>
      <c r="O25" s="7"/>
    </row>
    <row r="26" spans="2:15" s="8" customFormat="1" hidden="1" x14ac:dyDescent="0.25">
      <c r="B26" s="51">
        <v>2</v>
      </c>
      <c r="C26" s="52" t="s">
        <v>26</v>
      </c>
      <c r="D26" s="35">
        <f t="shared" ref="D26:D28" si="5">G26*40</f>
        <v>1760</v>
      </c>
      <c r="E26" s="36">
        <v>36.36</v>
      </c>
      <c r="F26" s="36">
        <v>7.64</v>
      </c>
      <c r="G26" s="53">
        <v>44</v>
      </c>
      <c r="H26" s="7">
        <f t="shared" si="3"/>
        <v>306.59999999999997</v>
      </c>
      <c r="I26" s="7"/>
      <c r="J26" s="7">
        <f t="shared" si="4"/>
        <v>1766.6</v>
      </c>
      <c r="K26" s="7">
        <v>1460</v>
      </c>
      <c r="L26" s="7">
        <f t="shared" ref="L26:L29" si="6">J26/40</f>
        <v>44.164999999999999</v>
      </c>
      <c r="M26" s="7">
        <v>44</v>
      </c>
      <c r="N26" s="7">
        <f t="shared" ref="N26:N28" si="7">M26/1.21</f>
        <v>36.363636363636367</v>
      </c>
      <c r="O26" s="7"/>
    </row>
    <row r="27" spans="2:15" s="8" customFormat="1" hidden="1" x14ac:dyDescent="0.25">
      <c r="B27" s="51">
        <v>3</v>
      </c>
      <c r="C27" s="52" t="s">
        <v>27</v>
      </c>
      <c r="D27" s="35">
        <f t="shared" si="5"/>
        <v>1040</v>
      </c>
      <c r="E27" s="36">
        <v>21.49</v>
      </c>
      <c r="F27" s="36">
        <v>4.51</v>
      </c>
      <c r="G27" s="53">
        <v>26</v>
      </c>
      <c r="H27" s="7">
        <f>K27*0.21</f>
        <v>183.75</v>
      </c>
      <c r="I27" s="7"/>
      <c r="J27" s="7">
        <f>H27+I27+K27</f>
        <v>1058.75</v>
      </c>
      <c r="K27" s="7">
        <v>875</v>
      </c>
      <c r="L27" s="7">
        <f t="shared" si="6"/>
        <v>26.46875</v>
      </c>
      <c r="M27" s="7">
        <v>26</v>
      </c>
      <c r="N27" s="7">
        <f t="shared" si="7"/>
        <v>21.487603305785125</v>
      </c>
      <c r="O27" s="7"/>
    </row>
    <row r="28" spans="2:15" s="8" customFormat="1" hidden="1" x14ac:dyDescent="0.25">
      <c r="B28" s="51">
        <v>4</v>
      </c>
      <c r="C28" s="52" t="s">
        <v>28</v>
      </c>
      <c r="D28" s="35">
        <f t="shared" si="5"/>
        <v>1400</v>
      </c>
      <c r="E28" s="36">
        <v>28.92</v>
      </c>
      <c r="F28" s="36">
        <v>6.08</v>
      </c>
      <c r="G28" s="53">
        <v>35</v>
      </c>
      <c r="H28" s="7">
        <f>K28*0.21</f>
        <v>243.6</v>
      </c>
      <c r="I28" s="7"/>
      <c r="J28" s="7">
        <f>H28+I28+K28</f>
        <v>1403.6</v>
      </c>
      <c r="K28" s="7">
        <v>1160</v>
      </c>
      <c r="L28" s="7">
        <f t="shared" si="6"/>
        <v>35.089999999999996</v>
      </c>
      <c r="M28" s="7">
        <v>35</v>
      </c>
      <c r="N28" s="7">
        <f t="shared" si="7"/>
        <v>28.925619834710744</v>
      </c>
      <c r="O28" s="7"/>
    </row>
    <row r="29" spans="2:15" s="8" customFormat="1" ht="15" hidden="1" customHeight="1" x14ac:dyDescent="0.25">
      <c r="B29" s="54"/>
      <c r="C29" s="44"/>
      <c r="D29" s="45"/>
      <c r="E29" s="46"/>
      <c r="F29" s="46"/>
      <c r="G29" s="47"/>
      <c r="H29" s="7"/>
      <c r="I29" s="7"/>
      <c r="J29" s="7">
        <f>SUM(J25:J28)</f>
        <v>5693.0499999999993</v>
      </c>
      <c r="K29" s="7"/>
      <c r="L29" s="7">
        <f t="shared" si="6"/>
        <v>142.32624999999999</v>
      </c>
    </row>
    <row r="30" spans="2:15" s="8" customFormat="1" ht="15" customHeight="1" x14ac:dyDescent="0.25">
      <c r="B30" s="54"/>
      <c r="C30" s="44"/>
      <c r="D30" s="45"/>
      <c r="E30" s="46"/>
      <c r="F30" s="46"/>
      <c r="G30" s="47"/>
      <c r="H30" s="7"/>
      <c r="I30" s="7"/>
      <c r="J30" s="7"/>
      <c r="K30" s="7"/>
      <c r="L30" s="7"/>
    </row>
    <row r="31" spans="2:15" s="8" customFormat="1" ht="15" customHeight="1" x14ac:dyDescent="0.25">
      <c r="B31" s="54"/>
      <c r="C31" s="44"/>
      <c r="D31" s="45"/>
      <c r="E31" s="46"/>
      <c r="F31" s="46"/>
      <c r="G31" s="47"/>
    </row>
    <row r="32" spans="2:15" s="8" customFormat="1" x14ac:dyDescent="0.25">
      <c r="B32" s="55" t="s">
        <v>30</v>
      </c>
      <c r="C32" s="55"/>
      <c r="D32" s="55"/>
      <c r="E32" s="55"/>
      <c r="F32" s="56"/>
      <c r="G32" s="57"/>
    </row>
    <row r="33" s="8" customFormat="1" ht="15" customHeight="1" x14ac:dyDescent="0.25"/>
  </sheetData>
  <mergeCells count="8">
    <mergeCell ref="F1:G1"/>
    <mergeCell ref="B3:B4"/>
    <mergeCell ref="B2:G2"/>
    <mergeCell ref="B32:E32"/>
    <mergeCell ref="C3:C4"/>
    <mergeCell ref="D3:D4"/>
    <mergeCell ref="E3:E4"/>
    <mergeCell ref="F3:G3"/>
  </mergeCells>
  <pageMargins left="1.1811023622047245" right="0.39370078740157483" top="0.78740157480314965" bottom="0.78740157480314965" header="0.31496062992125984" footer="0.31496062992125984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Budžets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Zane Dreija</cp:lastModifiedBy>
  <cp:lastPrinted>2024-04-08T10:19:05Z</cp:lastPrinted>
  <dcterms:created xsi:type="dcterms:W3CDTF">2024-03-25T11:40:01Z</dcterms:created>
  <dcterms:modified xsi:type="dcterms:W3CDTF">2024-04-08T10:40:33Z</dcterms:modified>
</cp:coreProperties>
</file>