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KOMITEJAS\LĒMUMI\Prot_13\"/>
    </mc:Choice>
  </mc:AlternateContent>
  <xr:revisionPtr revIDLastSave="0" documentId="13_ncr:1_{AB807C96-92E6-4DA0-874E-F88B913D70D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pielikums" sheetId="1" r:id="rId1"/>
    <sheet name="2.pielikum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2" l="1"/>
  <c r="O16" i="2"/>
  <c r="O11" i="2"/>
  <c r="O14" i="2" l="1"/>
  <c r="O32" i="2" s="1"/>
  <c r="O34" i="2" s="1"/>
  <c r="O35" i="2" s="1"/>
  <c r="O37" i="2" l="1"/>
  <c r="O38" i="2" s="1"/>
  <c r="K14" i="2" l="1"/>
  <c r="K11" i="2"/>
  <c r="K38" i="1"/>
  <c r="K37" i="1"/>
  <c r="K32" i="1"/>
  <c r="K14" i="1"/>
  <c r="K11" i="1"/>
  <c r="M11" i="1"/>
  <c r="M16" i="1"/>
  <c r="M23" i="1"/>
  <c r="N11" i="2"/>
  <c r="N16" i="2"/>
  <c r="N23" i="2"/>
  <c r="K32" i="2" l="1"/>
  <c r="K37" i="2" s="1"/>
  <c r="K38" i="2" s="1"/>
  <c r="M14" i="1"/>
  <c r="M32" i="1" s="1"/>
  <c r="M37" i="1" s="1"/>
  <c r="M38" i="1" s="1"/>
  <c r="N14" i="2"/>
  <c r="N32" i="2" s="1"/>
  <c r="L11" i="2"/>
  <c r="L14" i="2"/>
  <c r="M11" i="2"/>
  <c r="M16" i="2"/>
  <c r="M23" i="2"/>
  <c r="L23" i="1"/>
  <c r="L16" i="1"/>
  <c r="K34" i="2" l="1"/>
  <c r="K35" i="2" s="1"/>
  <c r="M34" i="1"/>
  <c r="M35" i="1" s="1"/>
  <c r="N34" i="2"/>
  <c r="N35" i="2" s="1"/>
  <c r="N37" i="2"/>
  <c r="N38" i="2" s="1"/>
  <c r="L32" i="2"/>
  <c r="M14" i="2"/>
  <c r="M32" i="2" s="1"/>
  <c r="L34" i="2" l="1"/>
  <c r="L35" i="2" s="1"/>
  <c r="L37" i="2"/>
  <c r="L38" i="2" s="1"/>
  <c r="M37" i="2"/>
  <c r="M38" i="2" s="1"/>
  <c r="M34" i="2"/>
  <c r="M35" i="2" s="1"/>
  <c r="L11" i="1"/>
  <c r="L14" i="1"/>
  <c r="I11" i="1"/>
  <c r="I23" i="1"/>
  <c r="J11" i="2"/>
  <c r="J16" i="2"/>
  <c r="J23" i="2"/>
  <c r="L32" i="1" l="1"/>
  <c r="L37" i="1" s="1"/>
  <c r="L38" i="1" s="1"/>
  <c r="I14" i="1"/>
  <c r="I32" i="1" s="1"/>
  <c r="J14" i="2"/>
  <c r="J32" i="2" s="1"/>
  <c r="I23" i="2"/>
  <c r="I16" i="2"/>
  <c r="L34" i="1" l="1"/>
  <c r="L35" i="1" s="1"/>
  <c r="I34" i="1"/>
  <c r="I35" i="1" s="1"/>
  <c r="I37" i="1"/>
  <c r="I38" i="1" s="1"/>
  <c r="J34" i="2"/>
  <c r="J35" i="2" s="1"/>
  <c r="J37" i="2"/>
  <c r="J38" i="2" s="1"/>
  <c r="I11" i="2"/>
  <c r="I14" i="2"/>
  <c r="H11" i="2"/>
  <c r="H14" i="2"/>
  <c r="E11" i="1"/>
  <c r="E14" i="1"/>
  <c r="G11" i="2"/>
  <c r="G14" i="2"/>
  <c r="I32" i="2" l="1"/>
  <c r="I37" i="2" s="1"/>
  <c r="I38" i="2" s="1"/>
  <c r="H32" i="2"/>
  <c r="H37" i="2" s="1"/>
  <c r="H38" i="2" s="1"/>
  <c r="E32" i="1"/>
  <c r="E34" i="1" s="1"/>
  <c r="E35" i="1" s="1"/>
  <c r="G32" i="2"/>
  <c r="G34" i="2" s="1"/>
  <c r="G35" i="2" s="1"/>
  <c r="E37" i="1" l="1"/>
  <c r="E38" i="1" s="1"/>
  <c r="G37" i="2"/>
  <c r="G38" i="2" s="1"/>
  <c r="I34" i="2"/>
  <c r="I35" i="2" s="1"/>
  <c r="H34" i="2"/>
  <c r="H35" i="2" s="1"/>
  <c r="F11" i="2"/>
  <c r="F14" i="2"/>
  <c r="E23" i="2"/>
  <c r="P23" i="2"/>
  <c r="E16" i="2"/>
  <c r="E11" i="2"/>
  <c r="F32" i="2" l="1"/>
  <c r="E14" i="2"/>
  <c r="E32" i="2" s="1"/>
  <c r="E37" i="2" s="1"/>
  <c r="E38" i="2" s="1"/>
  <c r="D11" i="2"/>
  <c r="D14" i="2"/>
  <c r="C11" i="2"/>
  <c r="C16" i="2"/>
  <c r="C23" i="2"/>
  <c r="J11" i="1"/>
  <c r="J14" i="1"/>
  <c r="F11" i="1"/>
  <c r="F14" i="1"/>
  <c r="D11" i="1"/>
  <c r="X14" i="1"/>
  <c r="X11" i="1"/>
  <c r="G23" i="1"/>
  <c r="G16" i="1"/>
  <c r="G11" i="1"/>
  <c r="H23" i="1"/>
  <c r="N23" i="1"/>
  <c r="N16" i="1"/>
  <c r="H16" i="1"/>
  <c r="H11" i="1"/>
  <c r="N11" i="1"/>
  <c r="C23" i="1"/>
  <c r="C16" i="1"/>
  <c r="C11" i="1"/>
  <c r="F37" i="2" l="1"/>
  <c r="F38" i="2" s="1"/>
  <c r="F34" i="2"/>
  <c r="F35" i="2" s="1"/>
  <c r="E34" i="2"/>
  <c r="E35" i="2" s="1"/>
  <c r="D32" i="2"/>
  <c r="C14" i="2"/>
  <c r="C32" i="2" s="1"/>
  <c r="C37" i="2" s="1"/>
  <c r="C38" i="2" s="1"/>
  <c r="J32" i="1"/>
  <c r="F32" i="1"/>
  <c r="F34" i="1" s="1"/>
  <c r="F35" i="1" s="1"/>
  <c r="X32" i="1"/>
  <c r="X34" i="1" s="1"/>
  <c r="X35" i="1" s="1"/>
  <c r="G14" i="1"/>
  <c r="G32" i="1" s="1"/>
  <c r="G37" i="1" s="1"/>
  <c r="G38" i="1" s="1"/>
  <c r="C14" i="1"/>
  <c r="C32" i="1" s="1"/>
  <c r="C37" i="1" s="1"/>
  <c r="C38" i="1" s="1"/>
  <c r="N14" i="1"/>
  <c r="N32" i="1" s="1"/>
  <c r="H14" i="1"/>
  <c r="H32" i="1" s="1"/>
  <c r="F37" i="1" l="1"/>
  <c r="F38" i="1" s="1"/>
  <c r="D37" i="2"/>
  <c r="D38" i="2" s="1"/>
  <c r="D34" i="2"/>
  <c r="D35" i="2" s="1"/>
  <c r="C34" i="2"/>
  <c r="C35" i="2" s="1"/>
  <c r="J37" i="1"/>
  <c r="J38" i="1" s="1"/>
  <c r="J34" i="1"/>
  <c r="J35" i="1" s="1"/>
  <c r="X37" i="1"/>
  <c r="X38" i="1" s="1"/>
  <c r="G34" i="1"/>
  <c r="G35" i="1" s="1"/>
  <c r="H34" i="1"/>
  <c r="H35" i="1" s="1"/>
  <c r="H37" i="1"/>
  <c r="H38" i="1" s="1"/>
  <c r="C34" i="1"/>
  <c r="C35" i="1" s="1"/>
  <c r="N37" i="1"/>
  <c r="N38" i="1" s="1"/>
  <c r="N34" i="1"/>
  <c r="N35" i="1" s="1"/>
  <c r="Q23" i="2"/>
  <c r="R23" i="2"/>
  <c r="S23" i="2"/>
  <c r="T23" i="2"/>
  <c r="U23" i="2"/>
  <c r="V23" i="2"/>
  <c r="W23" i="2"/>
  <c r="R16" i="2"/>
  <c r="S16" i="2"/>
  <c r="T16" i="2"/>
  <c r="U16" i="2"/>
  <c r="V16" i="2"/>
  <c r="W16" i="2"/>
  <c r="Q16" i="2"/>
  <c r="P16" i="2"/>
  <c r="S23" i="1"/>
  <c r="T23" i="1"/>
  <c r="U23" i="1"/>
  <c r="V23" i="1"/>
  <c r="W23" i="1"/>
  <c r="R23" i="1"/>
  <c r="Q23" i="1"/>
  <c r="P23" i="1"/>
  <c r="O23" i="1"/>
  <c r="P16" i="1"/>
  <c r="Q16" i="1"/>
  <c r="R16" i="1"/>
  <c r="R14" i="1" s="1"/>
  <c r="S16" i="1"/>
  <c r="T16" i="1"/>
  <c r="T14" i="1" s="1"/>
  <c r="U16" i="1"/>
  <c r="U14" i="1" s="1"/>
  <c r="V16" i="1"/>
  <c r="W16" i="1"/>
  <c r="W14" i="1" s="1"/>
  <c r="O16" i="1"/>
  <c r="Q11" i="1"/>
  <c r="R11" i="1"/>
  <c r="S11" i="1"/>
  <c r="T11" i="1"/>
  <c r="U11" i="1"/>
  <c r="V11" i="1"/>
  <c r="W11" i="1"/>
  <c r="P11" i="1"/>
  <c r="O11" i="1"/>
  <c r="W11" i="2"/>
  <c r="V11" i="2"/>
  <c r="U11" i="2"/>
  <c r="T11" i="2"/>
  <c r="S11" i="2"/>
  <c r="R11" i="2"/>
  <c r="Q11" i="2"/>
  <c r="P11" i="2"/>
  <c r="S14" i="1" l="1"/>
  <c r="S32" i="1" s="1"/>
  <c r="Q14" i="2"/>
  <c r="Q32" i="2" s="1"/>
  <c r="V14" i="2"/>
  <c r="V32" i="2" s="1"/>
  <c r="V34" i="2" s="1"/>
  <c r="V35" i="2" s="1"/>
  <c r="W14" i="2"/>
  <c r="W32" i="2" s="1"/>
  <c r="W37" i="2" s="1"/>
  <c r="W38" i="2" s="1"/>
  <c r="S14" i="2"/>
  <c r="S32" i="2" s="1"/>
  <c r="P14" i="2"/>
  <c r="P32" i="2" s="1"/>
  <c r="P37" i="2" s="1"/>
  <c r="P38" i="2" s="1"/>
  <c r="R14" i="2"/>
  <c r="R32" i="2" s="1"/>
  <c r="U14" i="2"/>
  <c r="U32" i="2" s="1"/>
  <c r="Q14" i="1"/>
  <c r="Q32" i="1" s="1"/>
  <c r="R32" i="1"/>
  <c r="R37" i="1" s="1"/>
  <c r="R38" i="1" s="1"/>
  <c r="P14" i="1"/>
  <c r="P32" i="1" s="1"/>
  <c r="T32" i="1"/>
  <c r="T34" i="1" s="1"/>
  <c r="T35" i="1" s="1"/>
  <c r="O14" i="1"/>
  <c r="O32" i="1" s="1"/>
  <c r="O34" i="1" s="1"/>
  <c r="O35" i="1" s="1"/>
  <c r="T14" i="2"/>
  <c r="T32" i="2" s="1"/>
  <c r="V14" i="1"/>
  <c r="V32" i="1" s="1"/>
  <c r="W32" i="1"/>
  <c r="U32" i="1"/>
  <c r="W34" i="2" l="1"/>
  <c r="W35" i="2" s="1"/>
  <c r="V37" i="2"/>
  <c r="V38" i="2" s="1"/>
  <c r="R34" i="1"/>
  <c r="R35" i="1" s="1"/>
  <c r="O37" i="1"/>
  <c r="O38" i="1" s="1"/>
  <c r="T37" i="1"/>
  <c r="T38" i="1" s="1"/>
  <c r="U34" i="1"/>
  <c r="U35" i="1" s="1"/>
  <c r="U37" i="1"/>
  <c r="U38" i="1" s="1"/>
  <c r="Q34" i="2"/>
  <c r="Q35" i="2" s="1"/>
  <c r="Q37" i="2"/>
  <c r="Q38" i="2" s="1"/>
  <c r="V34" i="1"/>
  <c r="V35" i="1" s="1"/>
  <c r="V37" i="1"/>
  <c r="V38" i="1" s="1"/>
  <c r="Q34" i="1"/>
  <c r="Q35" i="1" s="1"/>
  <c r="Q37" i="1"/>
  <c r="Q38" i="1" s="1"/>
  <c r="S34" i="2"/>
  <c r="S35" i="2" s="1"/>
  <c r="S37" i="2"/>
  <c r="S38" i="2" s="1"/>
  <c r="P34" i="1"/>
  <c r="P35" i="1" s="1"/>
  <c r="P37" i="1"/>
  <c r="P38" i="1" s="1"/>
  <c r="R34" i="2"/>
  <c r="R35" i="2" s="1"/>
  <c r="R37" i="2"/>
  <c r="R38" i="2" s="1"/>
  <c r="S34" i="1"/>
  <c r="S35" i="1" s="1"/>
  <c r="S37" i="1"/>
  <c r="S38" i="1" s="1"/>
  <c r="U34" i="2"/>
  <c r="U35" i="2" s="1"/>
  <c r="U37" i="2"/>
  <c r="U38" i="2" s="1"/>
  <c r="W34" i="1"/>
  <c r="W35" i="1" s="1"/>
  <c r="W37" i="1"/>
  <c r="W38" i="1" s="1"/>
  <c r="P34" i="2"/>
  <c r="P35" i="2" s="1"/>
  <c r="T34" i="2"/>
  <c r="T35" i="2" s="1"/>
  <c r="T37" i="2"/>
  <c r="T38" i="2" s="1"/>
  <c r="D14" i="1"/>
  <c r="D32" i="1"/>
  <c r="D37" i="1" l="1"/>
  <c r="D38" i="1" s="1"/>
  <c r="D34" i="1"/>
  <c r="D35" i="1" s="1"/>
</calcChain>
</file>

<file path=xl/sharedStrings.xml><?xml version="1.0" encoding="utf-8"?>
<sst xmlns="http://schemas.openxmlformats.org/spreadsheetml/2006/main" count="125" uniqueCount="91">
  <si>
    <t>1.pielikums</t>
  </si>
  <si>
    <t>PAŠVALDĪBU SAVSTARPĒJIEM NORĒĶINIEM PAR IZGLĪTĪBAS IESTĀŽU SNIEGTAJIEM PAKALPOJUMIEM 2021.GADĀ</t>
  </si>
  <si>
    <t>Pēc naudas plūsmas uzskaitītie izdevumi 2020.gadā</t>
  </si>
  <si>
    <t>Ekonomiskās klasifikācijas kods</t>
  </si>
  <si>
    <t xml:space="preserve">Izdevumi </t>
  </si>
  <si>
    <t>Valmieras 2. vidusskolas pirmsskolas izglītības iestāde "Varavīksne"</t>
  </si>
  <si>
    <t>IZDEVUMI</t>
  </si>
  <si>
    <t>Atlīdzība</t>
  </si>
  <si>
    <t>Atalgojums (izņemot mērķdotāciju, EKK 1148 un EKK1170)</t>
  </si>
  <si>
    <t>Darba devēja VSOAI (izņemot mērķdotāciju, EKK1148, EKK1170)</t>
  </si>
  <si>
    <t>Preces un pakalpojumi</t>
  </si>
  <si>
    <t>Iekšzemes komandējumi un dienesta braucieni</t>
  </si>
  <si>
    <t>Pakalpojumi</t>
  </si>
  <si>
    <t>Pasta, telefona un citu sakaru pakalpojumi</t>
  </si>
  <si>
    <t>Izdevumi par komunālajiem pakalpojumiem</t>
  </si>
  <si>
    <t>Dažādi pakalpojumi (izņemot izdevumus par transporta pakalpojumiem EKK 2233)</t>
  </si>
  <si>
    <t>Remonta darbi un iestāžu uzturēšanas pakalpojumi (izņemot kapitālo remontu EKK 5250)</t>
  </si>
  <si>
    <t>Informācijas tehnoloģiju pakalpojumi</t>
  </si>
  <si>
    <t>Īre un noma (izņemot EKK 2262)</t>
  </si>
  <si>
    <t>Krājumi, materiāli, energoresursi, preces, biroja preces un inventārs</t>
  </si>
  <si>
    <t xml:space="preserve">Dažādas preces un inventārs </t>
  </si>
  <si>
    <t>Kurināmais un enerģētiskie materiāli ( izņemot EKK 2322)</t>
  </si>
  <si>
    <t>Zāles, ķimikālijas, laboratorijas preces, medicīnas ierīces , laboratorijas dzīvnieki un to uzturēšana</t>
  </si>
  <si>
    <t>Iestādes uzturēšanas materiāli un preces</t>
  </si>
  <si>
    <t>Aprūpē un apgādē esošu personu uzturēšana (izņemot EKK 2363)</t>
  </si>
  <si>
    <t>Mācību līdzekļi un materiāli</t>
  </si>
  <si>
    <t>Izdevumi periodikas iegādei bibliotēku krājumi</t>
  </si>
  <si>
    <t>Bibliotēku krājumi</t>
  </si>
  <si>
    <t>Pašvaldības finansējums KOPĀ EUR</t>
  </si>
  <si>
    <t>Audzēkņu skaits iestādē: uz 01.01.2021.</t>
  </si>
  <si>
    <t xml:space="preserve">                 Domes priekšsēdētājs                                                                                                                                                        Jānis Baiks</t>
  </si>
  <si>
    <t>2.pielikums</t>
  </si>
  <si>
    <t xml:space="preserve">Pēc naudas plūsmas uzskaitītie izdevumi 2020.gadā </t>
  </si>
  <si>
    <t>Izdevumi</t>
  </si>
  <si>
    <t>Valmieras Valsts ģimnāzija</t>
  </si>
  <si>
    <t>Valmieras 2.vidusskola</t>
  </si>
  <si>
    <t>Valmieras Viestura vidusskola</t>
  </si>
  <si>
    <t>Valmieras Pārgaujas Valsts ģimnāzija</t>
  </si>
  <si>
    <t>Valmieras 5.vidusskola</t>
  </si>
  <si>
    <t>Valmieras Pārgaujas sākumskola</t>
  </si>
  <si>
    <t>Valmieras sākumskola</t>
  </si>
  <si>
    <t>Valmieras Dizaina un mākslas vidusskola</t>
  </si>
  <si>
    <t>Īres un nomas maksa (izņemot EKK 2262)</t>
  </si>
  <si>
    <t>Krājumi, materiāli, energoresursi, prece, biroja preces un inventārs</t>
  </si>
  <si>
    <t>Valsts un pašvaldību aprūpē, apgādē esošu personu uzturēšanas izdevumi (izņemot ēdināšanas izdevumus (EKK 2363 ) pirmsskolas izglītības iestādēs, speciālās pirmsskolas izglītības iestādēs, vispārējās izglītības iestādēs no 5. klases)</t>
  </si>
  <si>
    <t>Audzēkņu skaits iestādē: uz 01.09.2021.</t>
  </si>
  <si>
    <t>Izdevumi uz vienu audzēkni mēnesī, no 01.01.2021. EUR</t>
  </si>
  <si>
    <t>Izdevumi uz vienu audzēkni gadā, no 01.01.2021.  EUR</t>
  </si>
  <si>
    <t>Izdevumi uz vienu audzēkni gadā, no 01.09.2021.EUR</t>
  </si>
  <si>
    <t>Izdevumi uz vienu audzēkni mēnesī, no 01.09.2021. EUR</t>
  </si>
  <si>
    <t>Valmieras pirmsskolas izglītības iestāde "Buratino"</t>
  </si>
  <si>
    <t>Valmieras pirmsskolas izglītības iestāde "Ezītis"</t>
  </si>
  <si>
    <t>Valmieras pirmsskolas izglītības iestāde "Ezītis" struktūrvienība "Ābelīte"</t>
  </si>
  <si>
    <t>Valmieras pirmsskolas izglītības iestāde "Sprīdītis"</t>
  </si>
  <si>
    <t>Valmieras pirmsskolas izglītības iestāde "Vālodzīte"</t>
  </si>
  <si>
    <t>Valmieras pirmsskolas izglītības iestāde "Vālodzīte" struktūrvienība "Krācītes"</t>
  </si>
  <si>
    <t>Valmieras pirmsskolas izglītības iestāde "Kārliena"</t>
  </si>
  <si>
    <t>Valmieras pirmsskolas izglītības iestāde "Kārliena" struktūrvienība "Pienenīte"</t>
  </si>
  <si>
    <t>Brenguļu sākumskolas pirmsskolas izglītības grupas</t>
  </si>
  <si>
    <t>Mūrmuižas pirmsskolas izglītības iestāde "Pasaciņa"</t>
  </si>
  <si>
    <t>Trikātas pamatskolas pirmsskolas izglītības grupas</t>
  </si>
  <si>
    <t>Mazsalacas pirmsskolas izglītības iestāde "Dārziņš"</t>
  </si>
  <si>
    <t>Valmiermuižas pirmsskolas izglītības iestāde "Burtiņš"</t>
  </si>
  <si>
    <t>Burtnieku pirmsskolas izglītības iestāde "Sienāzītis"</t>
  </si>
  <si>
    <t>Matīšu pirmsskolas izglītības iestāde "Namiņš"</t>
  </si>
  <si>
    <t>Rencēnu pamatskolas pirmsskolas izglītības grupa</t>
  </si>
  <si>
    <t>Brenguļu sākumskola</t>
  </si>
  <si>
    <t>Burtnieku Ausekļa  pamatskola</t>
  </si>
  <si>
    <t>J.Endzelīna Kauguru pamatskola</t>
  </si>
  <si>
    <t>J.Neikena Dikļu pamatskola</t>
  </si>
  <si>
    <t>Kocēnu pamatskola</t>
  </si>
  <si>
    <t>Kocēnu pirmsskolas izglītības iestāde "Auseklītis"</t>
  </si>
  <si>
    <t>Matīšu pamatskola</t>
  </si>
  <si>
    <t>Mazsalacas vidusskola</t>
  </si>
  <si>
    <t>Naukšēnu vidusskola</t>
  </si>
  <si>
    <t>Naukšēnu vidusskolas pirmsskolas izglītības grupas</t>
  </si>
  <si>
    <t>Rūjienas pirmsskolas izglītības iestāde "Vārpiņa"</t>
  </si>
  <si>
    <t>Rūjienas vidusskola</t>
  </si>
  <si>
    <t>Rubenes pamatskola</t>
  </si>
  <si>
    <t>Strenču pamatskola</t>
  </si>
  <si>
    <t>Strenču pirmsskolas izglītības iestāde "Minkāns"</t>
  </si>
  <si>
    <t>VALMIERAS NOVADA PAŠVALDĪBAS VISPĀRĒJĀS IZGLĪTĪBAS IESTĀŽU IZDEVUMU TĀMES</t>
  </si>
  <si>
    <t>VALMIERAS NOVADA PAŠVALDĪBAS PIRMSSKOLAS IZGLĪTĪBAS IESTĀŽU IZDEVUMU TĀMES</t>
  </si>
  <si>
    <t>Sagatavoja: finanšu analītiķe S.Vantere</t>
  </si>
  <si>
    <t>tālr. 27891652</t>
  </si>
  <si>
    <t>Rubenes pamatskolas pirmsskolas izglītības grupa</t>
  </si>
  <si>
    <t>Rencēnu pamatskola</t>
  </si>
  <si>
    <t>Trikātas pamatskola</t>
  </si>
  <si>
    <t>Valmieras novada pašvaldības</t>
  </si>
  <si>
    <t>domes 14.10.2021. lēmumam</t>
  </si>
  <si>
    <t>Nr.418 (protokols Nr.13, 23.§)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</si>
</sst>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color rgb="FF0000FF"/>
      <name val="Arial"/>
      <family val="2"/>
      <charset val="186"/>
    </font>
    <font>
      <b/>
      <sz val="10"/>
      <color rgb="FF0000FF"/>
      <name val="Arial"/>
      <family val="2"/>
      <charset val="186"/>
    </font>
    <font>
      <sz val="11"/>
      <name val="Arial"/>
      <family val="2"/>
      <charset val="186"/>
    </font>
    <font>
      <sz val="10"/>
      <color rgb="FFFF000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sz val="10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0" applyNumberFormat="1"/>
    <xf numFmtId="164" fontId="2" fillId="0" borderId="2" xfId="1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Protection="1">
      <protection locked="0"/>
    </xf>
    <xf numFmtId="164" fontId="4" fillId="2" borderId="2" xfId="0" applyNumberFormat="1" applyFont="1" applyFill="1" applyBorder="1" applyAlignment="1" applyProtection="1">
      <alignment horizontal="center" wrapText="1"/>
      <protection locked="0"/>
    </xf>
    <xf numFmtId="43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 applyProtection="1">
      <alignment horizontal="left" wrapText="1"/>
      <protection locked="0"/>
    </xf>
    <xf numFmtId="164" fontId="2" fillId="0" borderId="2" xfId="1" applyNumberFormat="1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3" borderId="2" xfId="0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/>
    <xf numFmtId="0" fontId="4" fillId="4" borderId="2" xfId="0" applyFont="1" applyFill="1" applyBorder="1" applyAlignment="1" applyProtection="1">
      <alignment horizontal="right" wrapText="1"/>
      <protection locked="0"/>
    </xf>
    <xf numFmtId="164" fontId="4" fillId="4" borderId="2" xfId="1" applyNumberFormat="1" applyFont="1" applyFill="1" applyBorder="1" applyAlignment="1">
      <alignment horizontal="center"/>
    </xf>
    <xf numFmtId="0" fontId="2" fillId="0" borderId="2" xfId="0" applyFont="1" applyBorder="1"/>
    <xf numFmtId="3" fontId="2" fillId="0" borderId="2" xfId="1" applyNumberFormat="1" applyFont="1" applyBorder="1" applyAlignment="1">
      <alignment horizontal="right"/>
    </xf>
    <xf numFmtId="3" fontId="2" fillId="0" borderId="0" xfId="0" applyNumberFormat="1" applyFont="1"/>
    <xf numFmtId="0" fontId="5" fillId="0" borderId="2" xfId="0" applyFont="1" applyBorder="1" applyAlignment="1" applyProtection="1">
      <alignment horizontal="right"/>
      <protection locked="0"/>
    </xf>
    <xf numFmtId="2" fontId="2" fillId="0" borderId="2" xfId="1" applyNumberFormat="1" applyFont="1" applyBorder="1" applyAlignment="1">
      <alignment horizontal="center"/>
    </xf>
    <xf numFmtId="0" fontId="6" fillId="4" borderId="2" xfId="0" applyFont="1" applyFill="1" applyBorder="1" applyAlignment="1" applyProtection="1">
      <alignment horizontal="right"/>
      <protection locked="0"/>
    </xf>
    <xf numFmtId="164" fontId="4" fillId="4" borderId="2" xfId="1" applyNumberFormat="1" applyFont="1" applyFill="1" applyBorder="1" applyAlignment="1">
      <alignment vertical="center"/>
    </xf>
    <xf numFmtId="165" fontId="8" fillId="0" borderId="2" xfId="1" applyNumberFormat="1" applyFont="1" applyBorder="1" applyAlignment="1">
      <alignment horizontal="center"/>
    </xf>
    <xf numFmtId="165" fontId="7" fillId="0" borderId="2" xfId="1" applyNumberFormat="1" applyFont="1" applyBorder="1"/>
    <xf numFmtId="0" fontId="7" fillId="0" borderId="0" xfId="0" applyFont="1"/>
    <xf numFmtId="0" fontId="5" fillId="0" borderId="0" xfId="0" applyFont="1"/>
    <xf numFmtId="2" fontId="2" fillId="0" borderId="0" xfId="0" applyNumberFormat="1" applyFont="1"/>
    <xf numFmtId="0" fontId="9" fillId="0" borderId="0" xfId="0" applyFont="1" applyAlignment="1"/>
    <xf numFmtId="43" fontId="10" fillId="0" borderId="0" xfId="0" applyNumberFormat="1" applyFont="1"/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Protection="1">
      <protection locked="0"/>
    </xf>
    <xf numFmtId="164" fontId="4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2" xfId="0" applyNumberFormat="1" applyFont="1" applyFill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164" fontId="4" fillId="2" borderId="2" xfId="1" applyNumberFormat="1" applyFont="1" applyFill="1" applyBorder="1" applyAlignment="1">
      <alignment horizontal="left" vertical="center"/>
    </xf>
    <xf numFmtId="164" fontId="11" fillId="0" borderId="2" xfId="1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6" fillId="3" borderId="2" xfId="0" applyFont="1" applyFill="1" applyBorder="1" applyAlignment="1" applyProtection="1">
      <alignment wrapText="1"/>
      <protection locked="0"/>
    </xf>
    <xf numFmtId="0" fontId="6" fillId="3" borderId="2" xfId="0" applyFont="1" applyFill="1" applyBorder="1" applyProtection="1">
      <protection locked="0"/>
    </xf>
    <xf numFmtId="164" fontId="4" fillId="2" borderId="2" xfId="1" applyNumberFormat="1" applyFont="1" applyFill="1" applyBorder="1" applyAlignment="1">
      <alignment horizontal="left"/>
    </xf>
    <xf numFmtId="0" fontId="6" fillId="4" borderId="2" xfId="0" applyFont="1" applyFill="1" applyBorder="1" applyAlignment="1" applyProtection="1">
      <alignment horizontal="right" wrapText="1"/>
      <protection locked="0"/>
    </xf>
    <xf numFmtId="4" fontId="2" fillId="0" borderId="2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2" fillId="0" borderId="2" xfId="1" applyNumberFormat="1" applyFont="1" applyBorder="1"/>
    <xf numFmtId="43" fontId="11" fillId="0" borderId="2" xfId="1" applyFont="1" applyBorder="1" applyAlignment="1">
      <alignment horizontal="center"/>
    </xf>
    <xf numFmtId="43" fontId="11" fillId="0" borderId="2" xfId="1" applyFont="1" applyBorder="1" applyAlignment="1">
      <alignment horizontal="left"/>
    </xf>
    <xf numFmtId="0" fontId="2" fillId="5" borderId="2" xfId="0" applyFont="1" applyFill="1" applyBorder="1"/>
    <xf numFmtId="0" fontId="6" fillId="5" borderId="2" xfId="0" applyFont="1" applyFill="1" applyBorder="1" applyAlignment="1" applyProtection="1">
      <alignment horizontal="right"/>
      <protection locked="0"/>
    </xf>
    <xf numFmtId="164" fontId="4" fillId="5" borderId="2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horizontal="center"/>
    </xf>
    <xf numFmtId="0" fontId="2" fillId="0" borderId="2" xfId="0" applyFont="1" applyBorder="1" applyAlignment="1" applyProtection="1">
      <alignment horizontal="right" wrapText="1"/>
      <protection locked="0"/>
    </xf>
    <xf numFmtId="2" fontId="2" fillId="0" borderId="2" xfId="0" applyNumberFormat="1" applyFont="1" applyBorder="1" applyAlignment="1">
      <alignment horizontal="right"/>
    </xf>
    <xf numFmtId="2" fontId="13" fillId="0" borderId="2" xfId="0" applyNumberFormat="1" applyFont="1" applyBorder="1" applyAlignment="1">
      <alignment horizontal="right"/>
    </xf>
    <xf numFmtId="2" fontId="12" fillId="0" borderId="2" xfId="0" applyNumberFormat="1" applyFont="1" applyBorder="1" applyAlignment="1">
      <alignment horizontal="right"/>
    </xf>
    <xf numFmtId="3" fontId="2" fillId="0" borderId="2" xfId="0" applyNumberFormat="1" applyFont="1" applyBorder="1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9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8"/>
  <sheetViews>
    <sheetView topLeftCell="H1" workbookViewId="0">
      <selection activeCell="U1" sqref="U1:W4"/>
    </sheetView>
  </sheetViews>
  <sheetFormatPr defaultRowHeight="15" x14ac:dyDescent="0.25"/>
  <cols>
    <col min="1" max="1" width="12.140625" customWidth="1"/>
    <col min="2" max="2" width="42.85546875" customWidth="1"/>
    <col min="3" max="3" width="11.5703125" customWidth="1"/>
    <col min="4" max="4" width="11.140625" customWidth="1"/>
    <col min="5" max="5" width="11.7109375" customWidth="1"/>
    <col min="6" max="6" width="11.140625" customWidth="1"/>
    <col min="7" max="7" width="11.42578125" customWidth="1"/>
    <col min="8" max="8" width="11.5703125" customWidth="1"/>
    <col min="9" max="9" width="11.140625" customWidth="1"/>
    <col min="10" max="10" width="11.5703125" customWidth="1"/>
    <col min="11" max="12" width="11" customWidth="1"/>
    <col min="13" max="13" width="11.5703125" customWidth="1"/>
    <col min="14" max="15" width="11" customWidth="1"/>
    <col min="16" max="17" width="12.7109375" customWidth="1"/>
    <col min="18" max="18" width="11" customWidth="1"/>
    <col min="19" max="19" width="11.28515625" customWidth="1"/>
    <col min="20" max="20" width="12.7109375" customWidth="1"/>
    <col min="21" max="21" width="11.140625" customWidth="1"/>
    <col min="22" max="22" width="12.7109375" customWidth="1"/>
    <col min="23" max="23" width="11.28515625" customWidth="1"/>
    <col min="24" max="24" width="12.5703125" customWidth="1"/>
    <col min="25" max="25" width="10.28515625" bestFit="1" customWidth="1"/>
    <col min="26" max="26" width="11.28515625" customWidth="1"/>
    <col min="27" max="27" width="10.85546875" customWidth="1"/>
    <col min="29" max="29" width="11" customWidth="1"/>
    <col min="30" max="30" width="10" customWidth="1"/>
  </cols>
  <sheetData>
    <row r="1" spans="1:30" s="6" customFormat="1" x14ac:dyDescent="0.25">
      <c r="U1" s="77" t="s">
        <v>0</v>
      </c>
      <c r="V1" s="78"/>
    </row>
    <row r="2" spans="1:30" s="6" customFormat="1" x14ac:dyDescent="0.25">
      <c r="U2" s="77" t="s">
        <v>88</v>
      </c>
      <c r="V2" s="78"/>
      <c r="W2" s="78"/>
    </row>
    <row r="3" spans="1:30" s="6" customFormat="1" x14ac:dyDescent="0.25">
      <c r="U3" s="6" t="s">
        <v>89</v>
      </c>
      <c r="V3"/>
    </row>
    <row r="4" spans="1:30" s="6" customFormat="1" x14ac:dyDescent="0.25">
      <c r="U4" s="77" t="s">
        <v>90</v>
      </c>
      <c r="V4" s="78"/>
    </row>
    <row r="5" spans="1:30" s="6" customFormat="1" x14ac:dyDescent="0.2">
      <c r="A5" s="7"/>
      <c r="I5" s="8" t="s">
        <v>82</v>
      </c>
    </row>
    <row r="6" spans="1:30" s="6" customFormat="1" ht="12.75" x14ac:dyDescent="0.2">
      <c r="A6" s="9"/>
      <c r="I6" s="8" t="s">
        <v>1</v>
      </c>
    </row>
    <row r="7" spans="1:30" s="6" customFormat="1" ht="12.75" x14ac:dyDescent="0.2">
      <c r="A7" s="9"/>
      <c r="H7" s="6" t="s">
        <v>2</v>
      </c>
      <c r="I7" s="8"/>
    </row>
    <row r="8" spans="1:30" s="6" customFormat="1" ht="12.75" x14ac:dyDescent="0.2">
      <c r="A8" s="9"/>
      <c r="I8" s="8"/>
    </row>
    <row r="9" spans="1:30" s="6" customFormat="1" ht="84" x14ac:dyDescent="0.2">
      <c r="A9" s="10" t="s">
        <v>3</v>
      </c>
      <c r="B9" s="10" t="s">
        <v>4</v>
      </c>
      <c r="C9" s="10" t="s">
        <v>58</v>
      </c>
      <c r="D9" s="11" t="s">
        <v>63</v>
      </c>
      <c r="E9" s="11" t="s">
        <v>71</v>
      </c>
      <c r="F9" s="11" t="s">
        <v>64</v>
      </c>
      <c r="G9" s="10" t="s">
        <v>61</v>
      </c>
      <c r="H9" s="10" t="s">
        <v>59</v>
      </c>
      <c r="I9" s="10" t="s">
        <v>75</v>
      </c>
      <c r="J9" s="10" t="s">
        <v>65</v>
      </c>
      <c r="K9" s="10" t="s">
        <v>85</v>
      </c>
      <c r="L9" s="10" t="s">
        <v>76</v>
      </c>
      <c r="M9" s="10" t="s">
        <v>80</v>
      </c>
      <c r="N9" s="10" t="s">
        <v>60</v>
      </c>
      <c r="O9" s="10" t="s">
        <v>50</v>
      </c>
      <c r="P9" s="11" t="s">
        <v>52</v>
      </c>
      <c r="Q9" s="11" t="s">
        <v>51</v>
      </c>
      <c r="R9" s="11" t="s">
        <v>53</v>
      </c>
      <c r="S9" s="11" t="s">
        <v>54</v>
      </c>
      <c r="T9" s="11" t="s">
        <v>55</v>
      </c>
      <c r="U9" s="11" t="s">
        <v>56</v>
      </c>
      <c r="V9" s="11" t="s">
        <v>57</v>
      </c>
      <c r="W9" s="11" t="s">
        <v>5</v>
      </c>
      <c r="X9" s="11" t="s">
        <v>62</v>
      </c>
    </row>
    <row r="10" spans="1:30" s="6" customFormat="1" ht="12.75" x14ac:dyDescent="0.2">
      <c r="A10" s="12"/>
      <c r="B10" s="13" t="s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4"/>
      <c r="Q10" s="15"/>
      <c r="R10" s="15"/>
      <c r="S10" s="15"/>
      <c r="T10" s="15"/>
      <c r="U10" s="15"/>
      <c r="V10" s="15"/>
      <c r="W10" s="15"/>
      <c r="X10" s="34"/>
    </row>
    <row r="11" spans="1:30" s="6" customFormat="1" ht="12.75" x14ac:dyDescent="0.2">
      <c r="A11" s="16">
        <v>1000</v>
      </c>
      <c r="B11" s="17" t="s">
        <v>7</v>
      </c>
      <c r="C11" s="50">
        <f>C12+C13</f>
        <v>86364.88</v>
      </c>
      <c r="D11" s="50">
        <f>D12+D13</f>
        <v>86377.88</v>
      </c>
      <c r="E11" s="50">
        <f>E12+E13</f>
        <v>260046.96</v>
      </c>
      <c r="F11" s="50">
        <f>F12+F13</f>
        <v>118751.67</v>
      </c>
      <c r="G11" s="50">
        <f>G12+G13</f>
        <v>190089.45</v>
      </c>
      <c r="H11" s="50">
        <f t="shared" ref="H11:N11" si="0">H12+H13</f>
        <v>228863.22</v>
      </c>
      <c r="I11" s="50">
        <f t="shared" ref="I11" si="1">I12+I13</f>
        <v>63627</v>
      </c>
      <c r="J11" s="50">
        <f t="shared" ref="J11:L11" si="2">J12+J13</f>
        <v>92997.69</v>
      </c>
      <c r="K11" s="50">
        <f t="shared" si="2"/>
        <v>119248.04999999999</v>
      </c>
      <c r="L11" s="50">
        <f t="shared" si="2"/>
        <v>394457</v>
      </c>
      <c r="M11" s="50">
        <f t="shared" ref="M11" si="3">M12+M13</f>
        <v>135962</v>
      </c>
      <c r="N11" s="50">
        <f t="shared" si="0"/>
        <v>100796.31</v>
      </c>
      <c r="O11" s="50">
        <f>O12+O13</f>
        <v>452573.73</v>
      </c>
      <c r="P11" s="50">
        <f>P12+P13</f>
        <v>238934.09000000003</v>
      </c>
      <c r="Q11" s="50">
        <f t="shared" ref="Q11:X11" si="4">Q12+Q13</f>
        <v>450315.77</v>
      </c>
      <c r="R11" s="50">
        <f t="shared" si="4"/>
        <v>541728.13</v>
      </c>
      <c r="S11" s="50">
        <f t="shared" si="4"/>
        <v>227673.28999999998</v>
      </c>
      <c r="T11" s="50">
        <f t="shared" si="4"/>
        <v>212634.87000000002</v>
      </c>
      <c r="U11" s="50">
        <f t="shared" si="4"/>
        <v>359753.36999999988</v>
      </c>
      <c r="V11" s="50">
        <f t="shared" si="4"/>
        <v>190260.10000000006</v>
      </c>
      <c r="W11" s="50">
        <f t="shared" si="4"/>
        <v>233931.10028008246</v>
      </c>
      <c r="X11" s="50">
        <f t="shared" si="4"/>
        <v>406189.69</v>
      </c>
      <c r="Y11" s="19"/>
      <c r="Z11" s="19"/>
      <c r="AA11" s="19"/>
      <c r="AB11" s="19"/>
      <c r="AC11" s="19"/>
      <c r="AD11" s="19"/>
    </row>
    <row r="12" spans="1:30" s="6" customFormat="1" ht="25.5" customHeight="1" x14ac:dyDescent="0.25">
      <c r="A12" s="20">
        <v>1100</v>
      </c>
      <c r="B12" s="21" t="s">
        <v>8</v>
      </c>
      <c r="C12" s="72">
        <v>67097.710000000006</v>
      </c>
      <c r="D12" s="72">
        <v>68688.22</v>
      </c>
      <c r="E12" s="72">
        <v>208626.9</v>
      </c>
      <c r="F12" s="72">
        <v>94538.28</v>
      </c>
      <c r="G12" s="73">
        <v>148117.65</v>
      </c>
      <c r="H12" s="73">
        <v>180327.98</v>
      </c>
      <c r="I12" s="73">
        <v>48971</v>
      </c>
      <c r="J12" s="73">
        <v>73701.16</v>
      </c>
      <c r="K12" s="72">
        <v>95668.68</v>
      </c>
      <c r="L12" s="73">
        <v>307269</v>
      </c>
      <c r="M12" s="73">
        <v>103793</v>
      </c>
      <c r="N12" s="73">
        <v>78779.149999999994</v>
      </c>
      <c r="O12" s="22">
        <v>350339.41</v>
      </c>
      <c r="P12" s="22">
        <v>186908.43498428562</v>
      </c>
      <c r="Q12" s="22">
        <v>345615.19501571439</v>
      </c>
      <c r="R12" s="22">
        <v>419561.47</v>
      </c>
      <c r="S12" s="22">
        <v>174975.1734346039</v>
      </c>
      <c r="T12" s="22">
        <v>166300.3265653961</v>
      </c>
      <c r="U12" s="22">
        <v>277566.14208638883</v>
      </c>
      <c r="V12" s="22">
        <v>146515.57791361114</v>
      </c>
      <c r="W12" s="22">
        <v>182185.67567404424</v>
      </c>
      <c r="X12" s="34">
        <v>321346.74</v>
      </c>
    </row>
    <row r="13" spans="1:30" s="6" customFormat="1" ht="26.25" x14ac:dyDescent="0.25">
      <c r="A13" s="20">
        <v>1200</v>
      </c>
      <c r="B13" s="21" t="s">
        <v>9</v>
      </c>
      <c r="C13" s="72">
        <v>19267.169999999998</v>
      </c>
      <c r="D13" s="72">
        <v>17689.66</v>
      </c>
      <c r="E13" s="72">
        <v>51420.06</v>
      </c>
      <c r="F13" s="72">
        <v>24213.39</v>
      </c>
      <c r="G13" s="73">
        <v>41971.8</v>
      </c>
      <c r="H13" s="73">
        <v>48535.24</v>
      </c>
      <c r="I13" s="73">
        <v>14656</v>
      </c>
      <c r="J13" s="73">
        <v>19296.53</v>
      </c>
      <c r="K13" s="72">
        <v>23579.37</v>
      </c>
      <c r="L13" s="73">
        <v>87188</v>
      </c>
      <c r="M13" s="73">
        <v>32169</v>
      </c>
      <c r="N13" s="73">
        <v>22017.16</v>
      </c>
      <c r="O13" s="22">
        <v>102234.31999999998</v>
      </c>
      <c r="P13" s="22">
        <v>52025.655015714394</v>
      </c>
      <c r="Q13" s="22">
        <v>104700.5749842856</v>
      </c>
      <c r="R13" s="22">
        <v>122166.66</v>
      </c>
      <c r="S13" s="22">
        <v>52698.116565396078</v>
      </c>
      <c r="T13" s="22">
        <v>46334.543434603918</v>
      </c>
      <c r="U13" s="22">
        <v>82187.227913611074</v>
      </c>
      <c r="V13" s="22">
        <v>43744.522086388919</v>
      </c>
      <c r="W13" s="22">
        <v>51745.424606038228</v>
      </c>
      <c r="X13" s="34">
        <v>84842.95</v>
      </c>
    </row>
    <row r="14" spans="1:30" s="6" customFormat="1" ht="12.75" x14ac:dyDescent="0.2">
      <c r="A14" s="16">
        <v>2000</v>
      </c>
      <c r="B14" s="17" t="s">
        <v>10</v>
      </c>
      <c r="C14" s="53">
        <f>SUM(C15+C16+C23+C30)</f>
        <v>17129.079999999998</v>
      </c>
      <c r="D14" s="53">
        <f>SUM(D15+D16+D23+D30)</f>
        <v>23716.32</v>
      </c>
      <c r="E14" s="53">
        <f>SUM(E15+E16+E23+E30)</f>
        <v>108158.47</v>
      </c>
      <c r="F14" s="53">
        <f>SUM(F15+F16+F23+F30)</f>
        <v>15293.31</v>
      </c>
      <c r="G14" s="53">
        <f>SUM(G15+G16+G23+G30)</f>
        <v>44743.209999999992</v>
      </c>
      <c r="H14" s="53">
        <f t="shared" ref="H14:N14" si="5">SUM(H15+H16+H23+H30)</f>
        <v>56154.3</v>
      </c>
      <c r="I14" s="53">
        <f t="shared" ref="I14" si="6">SUM(I15+I16+I23+I30)</f>
        <v>5118</v>
      </c>
      <c r="J14" s="53">
        <f t="shared" ref="J14:L14" si="7">SUM(J15+J16+J23+J30)</f>
        <v>19965.059999999998</v>
      </c>
      <c r="K14" s="53">
        <f t="shared" si="7"/>
        <v>49597.53</v>
      </c>
      <c r="L14" s="53">
        <f t="shared" si="7"/>
        <v>108722</v>
      </c>
      <c r="M14" s="53">
        <f t="shared" ref="M14" si="8">SUM(M15+M16+M23+M30)</f>
        <v>23855</v>
      </c>
      <c r="N14" s="53">
        <f t="shared" si="5"/>
        <v>25299.520000000004</v>
      </c>
      <c r="O14" s="53">
        <f>SUM(O15+O16+O23+O30)</f>
        <v>79795.740000000005</v>
      </c>
      <c r="P14" s="53">
        <f t="shared" ref="P14:X14" si="9">SUM(P15+P16+P23+P30)</f>
        <v>38916.300000000003</v>
      </c>
      <c r="Q14" s="53">
        <f t="shared" si="9"/>
        <v>61386.680000000008</v>
      </c>
      <c r="R14" s="53">
        <f t="shared" si="9"/>
        <v>95240.05</v>
      </c>
      <c r="S14" s="53">
        <f t="shared" si="9"/>
        <v>39771.929999999993</v>
      </c>
      <c r="T14" s="53">
        <f t="shared" si="9"/>
        <v>36377.460000000006</v>
      </c>
      <c r="U14" s="53">
        <f t="shared" si="9"/>
        <v>56528.25</v>
      </c>
      <c r="V14" s="53">
        <f t="shared" si="9"/>
        <v>40370.65</v>
      </c>
      <c r="W14" s="53">
        <f t="shared" si="9"/>
        <v>33405.849494564362</v>
      </c>
      <c r="X14" s="53">
        <f t="shared" si="9"/>
        <v>92719.88</v>
      </c>
    </row>
    <row r="15" spans="1:30" s="6" customFormat="1" ht="25.5" x14ac:dyDescent="0.2">
      <c r="A15" s="23">
        <v>2110</v>
      </c>
      <c r="B15" s="24" t="s">
        <v>11</v>
      </c>
      <c r="C15" s="3">
        <v>0</v>
      </c>
      <c r="D15" s="3">
        <v>0</v>
      </c>
      <c r="E15" s="3">
        <v>0</v>
      </c>
      <c r="F15" s="3">
        <v>29.9</v>
      </c>
      <c r="G15" s="3">
        <v>0</v>
      </c>
      <c r="H15" s="3">
        <v>10.27</v>
      </c>
      <c r="I15" s="3">
        <v>25</v>
      </c>
      <c r="J15" s="3">
        <v>0</v>
      </c>
      <c r="K15" s="3"/>
      <c r="L15" s="3">
        <v>471</v>
      </c>
      <c r="M15" s="3">
        <v>170</v>
      </c>
      <c r="N15" s="3">
        <v>32.33</v>
      </c>
      <c r="O15" s="3">
        <v>0</v>
      </c>
      <c r="P15" s="3">
        <v>0</v>
      </c>
      <c r="Q15" s="3">
        <v>36.299999999999997</v>
      </c>
      <c r="R15" s="3">
        <v>25</v>
      </c>
      <c r="S15" s="3">
        <v>422.59000000000003</v>
      </c>
      <c r="T15" s="3">
        <v>274.74</v>
      </c>
      <c r="U15" s="3">
        <v>0</v>
      </c>
      <c r="V15" s="3">
        <v>0</v>
      </c>
      <c r="W15" s="3">
        <v>20.490945674044266</v>
      </c>
      <c r="X15" s="34">
        <v>225.35</v>
      </c>
    </row>
    <row r="16" spans="1:30" s="6" customFormat="1" ht="12.75" x14ac:dyDescent="0.2">
      <c r="A16" s="23">
        <v>2200</v>
      </c>
      <c r="B16" s="25" t="s">
        <v>12</v>
      </c>
      <c r="C16" s="64">
        <f t="shared" ref="C16:O16" si="10">SUM(C17:C22)</f>
        <v>9435.6899999999987</v>
      </c>
      <c r="D16" s="64">
        <v>17961.71</v>
      </c>
      <c r="E16" s="64">
        <v>86832.01</v>
      </c>
      <c r="F16" s="64">
        <v>11091.06</v>
      </c>
      <c r="G16" s="64">
        <f t="shared" si="10"/>
        <v>33475.659999999989</v>
      </c>
      <c r="H16" s="64">
        <f t="shared" si="10"/>
        <v>30835.29</v>
      </c>
      <c r="I16" s="64">
        <v>1033</v>
      </c>
      <c r="J16" s="3">
        <v>7326.1</v>
      </c>
      <c r="K16" s="3">
        <v>39817.99</v>
      </c>
      <c r="L16" s="64">
        <f t="shared" si="10"/>
        <v>78687</v>
      </c>
      <c r="M16" s="64">
        <f t="shared" si="10"/>
        <v>17586</v>
      </c>
      <c r="N16" s="64">
        <f t="shared" si="10"/>
        <v>16808.95</v>
      </c>
      <c r="O16" s="64">
        <f t="shared" si="10"/>
        <v>46108.69</v>
      </c>
      <c r="P16" s="64">
        <f t="shared" ref="P16:W16" si="11">SUM(P17:P22)</f>
        <v>16557.359999999997</v>
      </c>
      <c r="Q16" s="64">
        <f t="shared" si="11"/>
        <v>38368.620000000003</v>
      </c>
      <c r="R16" s="64">
        <f t="shared" si="11"/>
        <v>68038.83</v>
      </c>
      <c r="S16" s="64">
        <f t="shared" si="11"/>
        <v>22548.959999999995</v>
      </c>
      <c r="T16" s="64">
        <f t="shared" si="11"/>
        <v>21355.920000000002</v>
      </c>
      <c r="U16" s="64">
        <f t="shared" si="11"/>
        <v>35790.780000000006</v>
      </c>
      <c r="V16" s="64">
        <f t="shared" si="11"/>
        <v>24457.699999999997</v>
      </c>
      <c r="W16" s="64">
        <f t="shared" si="11"/>
        <v>18226.962926313579</v>
      </c>
      <c r="X16" s="64">
        <v>72840.22</v>
      </c>
    </row>
    <row r="17" spans="1:24" s="6" customFormat="1" ht="12.75" x14ac:dyDescent="0.2">
      <c r="A17" s="20">
        <v>2210</v>
      </c>
      <c r="B17" s="21" t="s">
        <v>13</v>
      </c>
      <c r="C17" s="71">
        <v>165.46</v>
      </c>
      <c r="D17" s="2">
        <v>0</v>
      </c>
      <c r="E17" s="2">
        <v>0</v>
      </c>
      <c r="F17" s="2">
        <v>0</v>
      </c>
      <c r="G17" s="71">
        <v>572.41999999999996</v>
      </c>
      <c r="H17" s="71">
        <v>482.65</v>
      </c>
      <c r="I17" s="71">
        <v>0</v>
      </c>
      <c r="J17" s="3">
        <v>0</v>
      </c>
      <c r="K17" s="3">
        <v>0</v>
      </c>
      <c r="L17" s="3">
        <v>794</v>
      </c>
      <c r="M17" s="3">
        <v>1445</v>
      </c>
      <c r="N17" s="71">
        <v>111.59</v>
      </c>
      <c r="O17" s="2">
        <v>166.4</v>
      </c>
      <c r="P17" s="2">
        <v>158.86000000000001</v>
      </c>
      <c r="Q17" s="2">
        <v>312.92</v>
      </c>
      <c r="R17" s="2">
        <v>281.26000000000005</v>
      </c>
      <c r="S17" s="2">
        <v>376.16999999999996</v>
      </c>
      <c r="T17" s="2">
        <v>192.75</v>
      </c>
      <c r="U17" s="2">
        <v>233.71999999999997</v>
      </c>
      <c r="V17" s="2">
        <v>203.44</v>
      </c>
      <c r="W17" s="2">
        <v>478.6819718309859</v>
      </c>
      <c r="X17" s="2">
        <v>0</v>
      </c>
    </row>
    <row r="18" spans="1:24" s="6" customFormat="1" ht="12.75" x14ac:dyDescent="0.2">
      <c r="A18" s="20">
        <v>2220</v>
      </c>
      <c r="B18" s="21" t="s">
        <v>14</v>
      </c>
      <c r="C18" s="71">
        <v>2497.15</v>
      </c>
      <c r="D18" s="2">
        <v>0</v>
      </c>
      <c r="E18" s="2">
        <v>0</v>
      </c>
      <c r="F18" s="2">
        <v>0</v>
      </c>
      <c r="G18" s="71">
        <v>20305.41</v>
      </c>
      <c r="H18" s="71">
        <v>6022.91</v>
      </c>
      <c r="I18" s="71">
        <v>0</v>
      </c>
      <c r="J18" s="3">
        <v>0</v>
      </c>
      <c r="K18" s="3">
        <v>0</v>
      </c>
      <c r="L18" s="3">
        <v>39008</v>
      </c>
      <c r="M18" s="3">
        <v>3533</v>
      </c>
      <c r="N18" s="71">
        <v>2716.66</v>
      </c>
      <c r="O18" s="2">
        <v>34091.549999999996</v>
      </c>
      <c r="P18" s="2">
        <v>5645.34</v>
      </c>
      <c r="Q18" s="2">
        <v>26510.690000000002</v>
      </c>
      <c r="R18" s="2">
        <v>47034.290000000008</v>
      </c>
      <c r="S18" s="2">
        <v>14561.739999999998</v>
      </c>
      <c r="T18" s="2">
        <v>10823.470000000001</v>
      </c>
      <c r="U18" s="2">
        <v>18855.68</v>
      </c>
      <c r="V18" s="2">
        <v>13811.32</v>
      </c>
      <c r="W18" s="2">
        <v>10281.802481322839</v>
      </c>
      <c r="X18" s="2">
        <v>0</v>
      </c>
    </row>
    <row r="19" spans="1:24" s="6" customFormat="1" ht="25.5" x14ac:dyDescent="0.2">
      <c r="A19" s="20">
        <v>2230</v>
      </c>
      <c r="B19" s="21" t="s">
        <v>15</v>
      </c>
      <c r="C19" s="71">
        <v>869.65</v>
      </c>
      <c r="D19" s="2">
        <v>0</v>
      </c>
      <c r="E19" s="2">
        <v>0</v>
      </c>
      <c r="F19" s="2">
        <v>0</v>
      </c>
      <c r="G19" s="71">
        <v>1348.9</v>
      </c>
      <c r="H19" s="71">
        <v>508.59</v>
      </c>
      <c r="I19" s="71">
        <v>0</v>
      </c>
      <c r="J19" s="3">
        <v>0</v>
      </c>
      <c r="K19" s="3">
        <v>0</v>
      </c>
      <c r="L19" s="3">
        <v>5463</v>
      </c>
      <c r="M19" s="3">
        <v>474</v>
      </c>
      <c r="N19" s="71">
        <v>266.57</v>
      </c>
      <c r="O19" s="2">
        <v>1631.61</v>
      </c>
      <c r="P19" s="2">
        <v>1075.1699999999998</v>
      </c>
      <c r="Q19" s="2">
        <v>4744.4600000000009</v>
      </c>
      <c r="R19" s="2">
        <v>1967.76</v>
      </c>
      <c r="S19" s="2">
        <v>1504.27</v>
      </c>
      <c r="T19" s="2">
        <v>1393.94</v>
      </c>
      <c r="U19" s="2">
        <v>1404.71</v>
      </c>
      <c r="V19" s="2">
        <v>788.34999999999991</v>
      </c>
      <c r="W19" s="2">
        <v>762.71412474849092</v>
      </c>
      <c r="X19" s="2">
        <v>0</v>
      </c>
    </row>
    <row r="20" spans="1:24" s="6" customFormat="1" ht="38.25" x14ac:dyDescent="0.2">
      <c r="A20" s="20">
        <v>2240</v>
      </c>
      <c r="B20" s="21" t="s">
        <v>16</v>
      </c>
      <c r="C20" s="71">
        <v>5685.63</v>
      </c>
      <c r="D20" s="2">
        <v>0</v>
      </c>
      <c r="E20" s="2">
        <v>0</v>
      </c>
      <c r="F20" s="2">
        <v>0</v>
      </c>
      <c r="G20" s="71">
        <v>10920.89</v>
      </c>
      <c r="H20" s="71">
        <v>23385.54</v>
      </c>
      <c r="I20" s="71">
        <v>0</v>
      </c>
      <c r="J20" s="3">
        <v>0</v>
      </c>
      <c r="K20" s="3">
        <v>0</v>
      </c>
      <c r="L20" s="3">
        <v>32614</v>
      </c>
      <c r="M20" s="3">
        <v>11511</v>
      </c>
      <c r="N20" s="71">
        <v>13608.66</v>
      </c>
      <c r="O20" s="2">
        <v>9556.91</v>
      </c>
      <c r="P20" s="2">
        <v>9419.7099999999991</v>
      </c>
      <c r="Q20" s="2">
        <v>6207.7199999999993</v>
      </c>
      <c r="R20" s="2">
        <v>15349.48</v>
      </c>
      <c r="S20" s="2">
        <v>5503.9599999999991</v>
      </c>
      <c r="T20" s="2">
        <v>8794.5</v>
      </c>
      <c r="U20" s="2">
        <v>14871.690000000002</v>
      </c>
      <c r="V20" s="2">
        <v>8050.67</v>
      </c>
      <c r="W20" s="2">
        <v>5413.9348817029277</v>
      </c>
      <c r="X20" s="2">
        <v>0</v>
      </c>
    </row>
    <row r="21" spans="1:24" s="6" customFormat="1" ht="12.75" x14ac:dyDescent="0.2">
      <c r="A21" s="20">
        <v>2250</v>
      </c>
      <c r="B21" s="21" t="s">
        <v>17</v>
      </c>
      <c r="C21" s="71">
        <v>217.8</v>
      </c>
      <c r="D21" s="2">
        <v>0</v>
      </c>
      <c r="E21" s="2">
        <v>0</v>
      </c>
      <c r="F21" s="2">
        <v>0</v>
      </c>
      <c r="G21" s="71">
        <v>235.84</v>
      </c>
      <c r="H21" s="71">
        <v>435.6</v>
      </c>
      <c r="I21" s="71">
        <v>0</v>
      </c>
      <c r="J21" s="3">
        <v>0</v>
      </c>
      <c r="K21" s="3">
        <v>0</v>
      </c>
      <c r="L21" s="3">
        <v>647</v>
      </c>
      <c r="M21" s="3">
        <v>263</v>
      </c>
      <c r="N21" s="71">
        <v>105.47</v>
      </c>
      <c r="O21" s="2">
        <v>234.64</v>
      </c>
      <c r="P21" s="2">
        <v>154.44</v>
      </c>
      <c r="Q21" s="2">
        <v>238.26</v>
      </c>
      <c r="R21" s="2">
        <v>149.07</v>
      </c>
      <c r="S21" s="2">
        <v>335.52</v>
      </c>
      <c r="T21" s="2">
        <v>151.26</v>
      </c>
      <c r="U21" s="2">
        <v>169.26</v>
      </c>
      <c r="V21" s="2">
        <v>89.44</v>
      </c>
      <c r="W21" s="2">
        <v>576.56668008048291</v>
      </c>
      <c r="X21" s="2">
        <v>0</v>
      </c>
    </row>
    <row r="22" spans="1:24" s="6" customFormat="1" ht="12.75" x14ac:dyDescent="0.2">
      <c r="A22" s="20">
        <v>2260</v>
      </c>
      <c r="B22" s="21" t="s">
        <v>18</v>
      </c>
      <c r="C22" s="71">
        <v>0</v>
      </c>
      <c r="D22" s="2">
        <v>0</v>
      </c>
      <c r="E22" s="2">
        <v>0</v>
      </c>
      <c r="F22" s="2">
        <v>0</v>
      </c>
      <c r="G22" s="71">
        <v>92.2</v>
      </c>
      <c r="H22" s="71">
        <v>0</v>
      </c>
      <c r="I22" s="71">
        <v>0</v>
      </c>
      <c r="J22" s="3">
        <v>0</v>
      </c>
      <c r="K22" s="3">
        <v>0</v>
      </c>
      <c r="L22" s="3">
        <v>161</v>
      </c>
      <c r="M22" s="3">
        <v>360</v>
      </c>
      <c r="N22" s="71">
        <v>0</v>
      </c>
      <c r="O22" s="2">
        <v>427.58</v>
      </c>
      <c r="P22" s="2">
        <v>103.83999999999999</v>
      </c>
      <c r="Q22" s="2">
        <v>354.57</v>
      </c>
      <c r="R22" s="2">
        <v>3256.9700000000003</v>
      </c>
      <c r="S22" s="2">
        <v>267.3</v>
      </c>
      <c r="T22" s="2">
        <v>0</v>
      </c>
      <c r="U22" s="2">
        <v>255.72</v>
      </c>
      <c r="V22" s="2">
        <v>1514.48</v>
      </c>
      <c r="W22" s="2">
        <v>713.26278662785558</v>
      </c>
      <c r="X22" s="2">
        <v>0</v>
      </c>
    </row>
    <row r="23" spans="1:24" s="6" customFormat="1" ht="25.5" x14ac:dyDescent="0.2">
      <c r="A23" s="26">
        <v>2300</v>
      </c>
      <c r="B23" s="27" t="s">
        <v>19</v>
      </c>
      <c r="C23" s="64">
        <f>SUM(C24:C29)</f>
        <v>7584.0499999999993</v>
      </c>
      <c r="D23" s="64">
        <v>5754.61</v>
      </c>
      <c r="E23" s="64">
        <v>21326.46</v>
      </c>
      <c r="F23" s="64">
        <v>4172.3500000000004</v>
      </c>
      <c r="G23" s="64">
        <f>SUM(G24:G29)</f>
        <v>11267.55</v>
      </c>
      <c r="H23" s="64">
        <f t="shared" ref="H23:N23" si="12">SUM(H24:H29)</f>
        <v>25090.550000000003</v>
      </c>
      <c r="I23" s="64">
        <f t="shared" ref="I23" si="13">SUM(I24:I29)</f>
        <v>4060</v>
      </c>
      <c r="J23" s="64">
        <v>12638.96</v>
      </c>
      <c r="K23" s="64">
        <v>9779.5400000000009</v>
      </c>
      <c r="L23" s="64">
        <f t="shared" si="12"/>
        <v>29564</v>
      </c>
      <c r="M23" s="64">
        <f t="shared" ref="M23" si="14">SUM(M24:M29)</f>
        <v>5885</v>
      </c>
      <c r="N23" s="64">
        <f t="shared" si="12"/>
        <v>8382.85</v>
      </c>
      <c r="O23" s="64">
        <f>SUM(O24:O29)</f>
        <v>33687.050000000003</v>
      </c>
      <c r="P23" s="64">
        <f>SUM(P24:P29)</f>
        <v>22358.940000000002</v>
      </c>
      <c r="Q23" s="64">
        <f>SUM(Q24:Q29)</f>
        <v>22981.759999999998</v>
      </c>
      <c r="R23" s="64">
        <f>SUM(R24:R29)</f>
        <v>27176.22</v>
      </c>
      <c r="S23" s="64">
        <f t="shared" ref="S23:W23" si="15">SUM(S24:S29)</f>
        <v>16800.38</v>
      </c>
      <c r="T23" s="64">
        <f t="shared" si="15"/>
        <v>14746.800000000001</v>
      </c>
      <c r="U23" s="64">
        <f t="shared" si="15"/>
        <v>20737.469999999998</v>
      </c>
      <c r="V23" s="64">
        <f t="shared" si="15"/>
        <v>15912.950000000003</v>
      </c>
      <c r="W23" s="64">
        <f t="shared" si="15"/>
        <v>15158.395622576743</v>
      </c>
      <c r="X23" s="64">
        <v>19654.310000000001</v>
      </c>
    </row>
    <row r="24" spans="1:24" s="6" customFormat="1" ht="12.75" x14ac:dyDescent="0.2">
      <c r="A24" s="20">
        <v>2310</v>
      </c>
      <c r="B24" s="21" t="s">
        <v>20</v>
      </c>
      <c r="C24" s="70">
        <v>1340.53</v>
      </c>
      <c r="D24" s="2">
        <v>0</v>
      </c>
      <c r="E24" s="2">
        <v>0</v>
      </c>
      <c r="F24" s="2">
        <v>0</v>
      </c>
      <c r="G24" s="70">
        <v>4056.6</v>
      </c>
      <c r="H24" s="70">
        <v>10468.26</v>
      </c>
      <c r="I24" s="70">
        <v>2994</v>
      </c>
      <c r="J24" s="2">
        <v>0</v>
      </c>
      <c r="K24" s="2">
        <v>0</v>
      </c>
      <c r="L24" s="2">
        <v>14515</v>
      </c>
      <c r="M24" s="2">
        <v>2947</v>
      </c>
      <c r="N24" s="70">
        <v>3082</v>
      </c>
      <c r="O24" s="2">
        <v>16312.39</v>
      </c>
      <c r="P24" s="2">
        <v>8917.8900000000012</v>
      </c>
      <c r="Q24" s="2">
        <v>11440.35</v>
      </c>
      <c r="R24" s="2">
        <v>15783.41</v>
      </c>
      <c r="S24" s="2">
        <v>7610.8499999999995</v>
      </c>
      <c r="T24" s="2">
        <v>7207.47</v>
      </c>
      <c r="U24" s="2">
        <v>9888.83</v>
      </c>
      <c r="V24" s="2">
        <v>9578.590000000002</v>
      </c>
      <c r="W24" s="2">
        <v>9779.4413279678065</v>
      </c>
      <c r="X24" s="2">
        <v>0</v>
      </c>
    </row>
    <row r="25" spans="1:24" s="6" customFormat="1" ht="25.5" x14ac:dyDescent="0.2">
      <c r="A25" s="20">
        <v>2320</v>
      </c>
      <c r="B25" s="21" t="s">
        <v>21</v>
      </c>
      <c r="C25" s="70">
        <v>3075.43</v>
      </c>
      <c r="D25" s="2">
        <v>0</v>
      </c>
      <c r="E25" s="2">
        <v>0</v>
      </c>
      <c r="F25" s="2">
        <v>0</v>
      </c>
      <c r="G25" s="70"/>
      <c r="H25" s="70">
        <v>7249.68</v>
      </c>
      <c r="I25" s="70">
        <v>0</v>
      </c>
      <c r="J25" s="2">
        <v>0</v>
      </c>
      <c r="K25" s="2">
        <v>0</v>
      </c>
      <c r="L25" s="2">
        <v>37</v>
      </c>
      <c r="M25" s="2">
        <v>0</v>
      </c>
      <c r="N25" s="70">
        <v>3101.49</v>
      </c>
      <c r="O25" s="2">
        <v>0</v>
      </c>
      <c r="P25" s="2">
        <v>7563.16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</row>
    <row r="26" spans="1:24" s="28" customFormat="1" ht="38.25" x14ac:dyDescent="0.2">
      <c r="A26" s="20">
        <v>2340</v>
      </c>
      <c r="B26" s="21" t="s">
        <v>22</v>
      </c>
      <c r="C26" s="70">
        <v>28.17</v>
      </c>
      <c r="D26" s="2">
        <v>0</v>
      </c>
      <c r="E26" s="2">
        <v>0</v>
      </c>
      <c r="F26" s="2">
        <v>0</v>
      </c>
      <c r="G26" s="70">
        <v>22.61</v>
      </c>
      <c r="H26" s="70">
        <v>15.84</v>
      </c>
      <c r="I26" s="70">
        <v>0</v>
      </c>
      <c r="J26" s="2">
        <v>0</v>
      </c>
      <c r="K26" s="2">
        <v>0</v>
      </c>
      <c r="L26" s="2">
        <v>194</v>
      </c>
      <c r="M26" s="2">
        <v>0</v>
      </c>
      <c r="N26" s="70">
        <v>41.09</v>
      </c>
      <c r="O26" s="4">
        <v>147</v>
      </c>
      <c r="P26" s="4">
        <v>33.86</v>
      </c>
      <c r="Q26" s="4">
        <v>199.13</v>
      </c>
      <c r="R26" s="4">
        <v>222.59</v>
      </c>
      <c r="S26" s="4">
        <v>239.97</v>
      </c>
      <c r="T26" s="4">
        <v>153.16</v>
      </c>
      <c r="U26" s="4">
        <v>572.4899999999999</v>
      </c>
      <c r="V26" s="4">
        <v>555.96</v>
      </c>
      <c r="W26" s="4">
        <v>201.95</v>
      </c>
      <c r="X26" s="2">
        <v>0</v>
      </c>
    </row>
    <row r="27" spans="1:24" s="6" customFormat="1" ht="12.75" x14ac:dyDescent="0.2">
      <c r="A27" s="20">
        <v>2350</v>
      </c>
      <c r="B27" s="21" t="s">
        <v>23</v>
      </c>
      <c r="C27" s="70">
        <v>2507.35</v>
      </c>
      <c r="D27" s="2">
        <v>0</v>
      </c>
      <c r="E27" s="2">
        <v>0</v>
      </c>
      <c r="F27" s="2">
        <v>0</v>
      </c>
      <c r="G27" s="70">
        <v>5044.5600000000004</v>
      </c>
      <c r="H27" s="70">
        <v>4630.24</v>
      </c>
      <c r="I27" s="70">
        <v>365</v>
      </c>
      <c r="J27" s="2">
        <v>0</v>
      </c>
      <c r="K27" s="2">
        <v>0</v>
      </c>
      <c r="L27" s="2">
        <v>10918</v>
      </c>
      <c r="M27" s="2">
        <v>2545</v>
      </c>
      <c r="N27" s="70">
        <v>1856.94</v>
      </c>
      <c r="O27" s="2">
        <v>11847.22</v>
      </c>
      <c r="P27" s="2">
        <v>4558.84</v>
      </c>
      <c r="Q27" s="2">
        <v>8081.5700000000006</v>
      </c>
      <c r="R27" s="2">
        <v>7531.68</v>
      </c>
      <c r="S27" s="2">
        <v>5819.48</v>
      </c>
      <c r="T27" s="2">
        <v>5238.75</v>
      </c>
      <c r="U27" s="2">
        <v>7008.42</v>
      </c>
      <c r="V27" s="2">
        <v>3585.2599999999998</v>
      </c>
      <c r="W27" s="2">
        <v>4359.0273127175888</v>
      </c>
      <c r="X27" s="2">
        <v>0</v>
      </c>
    </row>
    <row r="28" spans="1:24" s="6" customFormat="1" ht="25.5" x14ac:dyDescent="0.2">
      <c r="A28" s="20">
        <v>2360</v>
      </c>
      <c r="B28" s="21" t="s">
        <v>24</v>
      </c>
      <c r="C28" s="70">
        <v>246.13</v>
      </c>
      <c r="D28" s="2">
        <v>0</v>
      </c>
      <c r="E28" s="2">
        <v>0</v>
      </c>
      <c r="F28" s="2">
        <v>0</v>
      </c>
      <c r="G28" s="70">
        <v>399.82</v>
      </c>
      <c r="H28" s="70">
        <v>1504.51</v>
      </c>
      <c r="I28" s="70">
        <v>0</v>
      </c>
      <c r="J28" s="2">
        <v>0</v>
      </c>
      <c r="K28" s="2">
        <v>0</v>
      </c>
      <c r="L28" s="2">
        <v>1145</v>
      </c>
      <c r="M28" s="2">
        <v>176</v>
      </c>
      <c r="N28" s="70">
        <v>0</v>
      </c>
      <c r="O28" s="2">
        <v>3026.71</v>
      </c>
      <c r="P28" s="2">
        <v>244.73</v>
      </c>
      <c r="Q28" s="2">
        <v>848.28</v>
      </c>
      <c r="R28" s="2">
        <v>1579.97</v>
      </c>
      <c r="S28" s="2">
        <v>1357.6699999999998</v>
      </c>
      <c r="T28" s="2">
        <v>606.41</v>
      </c>
      <c r="U28" s="2">
        <v>1707.37</v>
      </c>
      <c r="V28" s="2">
        <v>1091.9099999999999</v>
      </c>
      <c r="W28" s="2">
        <v>5.2359758551307847</v>
      </c>
      <c r="X28" s="2">
        <v>0</v>
      </c>
    </row>
    <row r="29" spans="1:24" s="6" customFormat="1" ht="12.75" x14ac:dyDescent="0.2">
      <c r="A29" s="20">
        <v>2370</v>
      </c>
      <c r="B29" s="21" t="s">
        <v>25</v>
      </c>
      <c r="C29" s="70">
        <v>386.44</v>
      </c>
      <c r="D29" s="2">
        <v>0</v>
      </c>
      <c r="E29" s="2">
        <v>0</v>
      </c>
      <c r="F29" s="2">
        <v>0</v>
      </c>
      <c r="G29" s="70">
        <v>1743.96</v>
      </c>
      <c r="H29" s="70">
        <v>1222.02</v>
      </c>
      <c r="I29" s="70">
        <v>701</v>
      </c>
      <c r="J29" s="2">
        <v>0</v>
      </c>
      <c r="K29" s="2">
        <v>0</v>
      </c>
      <c r="L29" s="2">
        <v>2755</v>
      </c>
      <c r="M29" s="2">
        <v>217</v>
      </c>
      <c r="N29" s="70">
        <v>301.33</v>
      </c>
      <c r="O29" s="2">
        <v>2353.73</v>
      </c>
      <c r="P29" s="2">
        <v>1040.46</v>
      </c>
      <c r="Q29" s="2">
        <v>2412.4299999999998</v>
      </c>
      <c r="R29" s="2">
        <v>2058.5700000000002</v>
      </c>
      <c r="S29" s="2">
        <v>1772.41</v>
      </c>
      <c r="T29" s="2">
        <v>1541.01</v>
      </c>
      <c r="U29" s="2">
        <v>1560.36</v>
      </c>
      <c r="V29" s="2">
        <v>1101.23</v>
      </c>
      <c r="W29" s="2">
        <v>812.74100603621741</v>
      </c>
      <c r="X29" s="2">
        <v>0</v>
      </c>
    </row>
    <row r="30" spans="1:24" s="6" customFormat="1" ht="12.75" x14ac:dyDescent="0.2">
      <c r="A30" s="26">
        <v>2400</v>
      </c>
      <c r="B30" s="29" t="s">
        <v>26</v>
      </c>
      <c r="C30" s="30">
        <v>109.34</v>
      </c>
      <c r="D30" s="30">
        <v>0</v>
      </c>
      <c r="E30" s="30">
        <v>0</v>
      </c>
      <c r="F30" s="30">
        <v>0</v>
      </c>
      <c r="G30" s="30">
        <v>0</v>
      </c>
      <c r="H30" s="30">
        <v>218.19</v>
      </c>
      <c r="I30" s="30">
        <v>0</v>
      </c>
      <c r="J30" s="30">
        <v>0</v>
      </c>
      <c r="K30" s="30">
        <v>0</v>
      </c>
      <c r="L30" s="30">
        <v>0</v>
      </c>
      <c r="M30" s="30">
        <v>214</v>
      </c>
      <c r="N30" s="30">
        <v>75.39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</row>
    <row r="31" spans="1:24" s="6" customFormat="1" ht="12.75" x14ac:dyDescent="0.2">
      <c r="A31" s="16">
        <v>5233</v>
      </c>
      <c r="B31" s="17" t="s">
        <v>27</v>
      </c>
      <c r="C31" s="17">
        <v>36.96</v>
      </c>
      <c r="D31" s="18">
        <v>0</v>
      </c>
      <c r="E31" s="18">
        <v>0</v>
      </c>
      <c r="F31" s="18">
        <v>0</v>
      </c>
      <c r="G31" s="18">
        <v>0</v>
      </c>
      <c r="H31" s="17">
        <v>130.53</v>
      </c>
      <c r="I31" s="30">
        <v>0</v>
      </c>
      <c r="J31" s="18">
        <v>0</v>
      </c>
      <c r="K31" s="18">
        <v>0</v>
      </c>
      <c r="L31" s="18">
        <v>0</v>
      </c>
      <c r="M31" s="18">
        <v>0</v>
      </c>
      <c r="N31" s="17">
        <v>107.15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</row>
    <row r="32" spans="1:24" s="6" customFormat="1" ht="12.75" x14ac:dyDescent="0.2">
      <c r="A32" s="31"/>
      <c r="B32" s="32" t="s">
        <v>28</v>
      </c>
      <c r="C32" s="33">
        <f>SUM(C11+C14+C31)</f>
        <v>103530.92000000001</v>
      </c>
      <c r="D32" s="33">
        <f>D11+D14+D31</f>
        <v>110094.20000000001</v>
      </c>
      <c r="E32" s="33">
        <f>E11+E14+E31</f>
        <v>368205.43</v>
      </c>
      <c r="F32" s="33">
        <f>F11+F14+F31</f>
        <v>134044.98000000001</v>
      </c>
      <c r="G32" s="33">
        <f>SUM(G11+G14+G31)</f>
        <v>234832.66</v>
      </c>
      <c r="H32" s="33">
        <f t="shared" ref="H32:N32" si="16">SUM(H11+H14+H31)</f>
        <v>285148.05000000005</v>
      </c>
      <c r="I32" s="33">
        <f t="shared" ref="I32" si="17">SUM(I11+I14+I31)</f>
        <v>68745</v>
      </c>
      <c r="J32" s="33">
        <f t="shared" ref="J32:L32" si="18">SUM(J11+J14+J31)</f>
        <v>112962.75</v>
      </c>
      <c r="K32" s="33">
        <f t="shared" si="18"/>
        <v>168845.58</v>
      </c>
      <c r="L32" s="33">
        <f t="shared" si="18"/>
        <v>503179</v>
      </c>
      <c r="M32" s="33">
        <f t="shared" ref="M32" si="19">SUM(M11+M14+M31)</f>
        <v>159817</v>
      </c>
      <c r="N32" s="33">
        <f t="shared" si="16"/>
        <v>126202.98</v>
      </c>
      <c r="O32" s="33">
        <f>SUM(O11+O14+O31)</f>
        <v>532369.47</v>
      </c>
      <c r="P32" s="33">
        <f t="shared" ref="P32:X32" si="20">SUM(P11+P14+P31)</f>
        <v>277850.39</v>
      </c>
      <c r="Q32" s="33">
        <f t="shared" si="20"/>
        <v>511702.45</v>
      </c>
      <c r="R32" s="33">
        <f t="shared" si="20"/>
        <v>636968.18000000005</v>
      </c>
      <c r="S32" s="33">
        <f t="shared" si="20"/>
        <v>267445.21999999997</v>
      </c>
      <c r="T32" s="33">
        <f t="shared" si="20"/>
        <v>249012.33000000002</v>
      </c>
      <c r="U32" s="33">
        <f t="shared" si="20"/>
        <v>416281.61999999988</v>
      </c>
      <c r="V32" s="33">
        <f t="shared" si="20"/>
        <v>230630.75000000006</v>
      </c>
      <c r="W32" s="33">
        <f t="shared" si="20"/>
        <v>267336.94977464684</v>
      </c>
      <c r="X32" s="33">
        <f t="shared" si="20"/>
        <v>498909.57</v>
      </c>
    </row>
    <row r="33" spans="1:24" s="6" customFormat="1" ht="17.25" hidden="1" x14ac:dyDescent="0.2">
      <c r="A33" s="34"/>
      <c r="B33" s="5" t="s">
        <v>29</v>
      </c>
      <c r="C33" s="5">
        <v>34</v>
      </c>
      <c r="D33" s="5">
        <v>40</v>
      </c>
      <c r="E33" s="5">
        <v>264</v>
      </c>
      <c r="F33" s="5">
        <v>54</v>
      </c>
      <c r="G33" s="5">
        <v>118</v>
      </c>
      <c r="H33" s="5">
        <v>86</v>
      </c>
      <c r="I33" s="5">
        <v>61</v>
      </c>
      <c r="J33" s="5">
        <v>57</v>
      </c>
      <c r="K33" s="5">
        <v>0</v>
      </c>
      <c r="L33" s="5">
        <v>236</v>
      </c>
      <c r="M33" s="5">
        <v>95</v>
      </c>
      <c r="N33" s="5">
        <v>48</v>
      </c>
      <c r="O33" s="35">
        <v>272</v>
      </c>
      <c r="P33" s="35">
        <v>120</v>
      </c>
      <c r="Q33" s="35">
        <v>232</v>
      </c>
      <c r="R33" s="35">
        <v>237</v>
      </c>
      <c r="S33" s="35">
        <v>111</v>
      </c>
      <c r="T33" s="35">
        <v>128</v>
      </c>
      <c r="U33" s="35">
        <v>175</v>
      </c>
      <c r="V33" s="35">
        <v>108</v>
      </c>
      <c r="W33" s="35">
        <v>134</v>
      </c>
      <c r="X33" s="74">
        <v>208</v>
      </c>
    </row>
    <row r="34" spans="1:24" s="6" customFormat="1" ht="17.25" hidden="1" x14ac:dyDescent="0.2">
      <c r="A34" s="34"/>
      <c r="B34" s="37" t="s">
        <v>47</v>
      </c>
      <c r="C34" s="38">
        <f t="shared" ref="C34:O34" si="21">C32/C33</f>
        <v>3045.0270588235298</v>
      </c>
      <c r="D34" s="38">
        <f t="shared" si="21"/>
        <v>2752.3550000000005</v>
      </c>
      <c r="E34" s="38">
        <f t="shared" si="21"/>
        <v>1394.7175378787879</v>
      </c>
      <c r="F34" s="38">
        <f t="shared" si="21"/>
        <v>2482.3144444444447</v>
      </c>
      <c r="G34" s="38">
        <f t="shared" si="21"/>
        <v>1990.1072881355933</v>
      </c>
      <c r="H34" s="38">
        <f t="shared" si="21"/>
        <v>3315.6750000000006</v>
      </c>
      <c r="I34" s="38">
        <f t="shared" si="21"/>
        <v>1126.967213114754</v>
      </c>
      <c r="J34" s="38">
        <f t="shared" si="21"/>
        <v>1981.8026315789473</v>
      </c>
      <c r="K34" s="38"/>
      <c r="L34" s="38">
        <f t="shared" si="21"/>
        <v>2132.1144067796608</v>
      </c>
      <c r="M34" s="38">
        <f t="shared" si="21"/>
        <v>1682.2842105263157</v>
      </c>
      <c r="N34" s="38">
        <f t="shared" si="21"/>
        <v>2629.2287499999998</v>
      </c>
      <c r="O34" s="38">
        <f t="shared" si="21"/>
        <v>1957.2406985294117</v>
      </c>
      <c r="P34" s="38">
        <f t="shared" ref="P34:X34" si="22">P32/P33</f>
        <v>2315.4199166666667</v>
      </c>
      <c r="Q34" s="38">
        <f t="shared" si="22"/>
        <v>2205.6140086206897</v>
      </c>
      <c r="R34" s="38">
        <f t="shared" si="22"/>
        <v>2687.6294514767933</v>
      </c>
      <c r="S34" s="38">
        <f t="shared" si="22"/>
        <v>2409.4163963963961</v>
      </c>
      <c r="T34" s="38">
        <f t="shared" si="22"/>
        <v>1945.4088281250001</v>
      </c>
      <c r="U34" s="38">
        <f t="shared" si="22"/>
        <v>2378.7521142857136</v>
      </c>
      <c r="V34" s="38">
        <f t="shared" si="22"/>
        <v>2135.4699074074078</v>
      </c>
      <c r="W34" s="38">
        <f t="shared" si="22"/>
        <v>1995.0518639899019</v>
      </c>
      <c r="X34" s="38">
        <f t="shared" si="22"/>
        <v>2398.6037019230771</v>
      </c>
    </row>
    <row r="35" spans="1:24" s="6" customFormat="1" ht="17.25" hidden="1" x14ac:dyDescent="0.2">
      <c r="A35" s="66"/>
      <c r="B35" s="67" t="s">
        <v>46</v>
      </c>
      <c r="C35" s="68">
        <f t="shared" ref="C35:O35" si="23">C34/12</f>
        <v>253.75225490196081</v>
      </c>
      <c r="D35" s="68">
        <f t="shared" si="23"/>
        <v>229.36291666666671</v>
      </c>
      <c r="E35" s="68">
        <f t="shared" si="23"/>
        <v>116.22646148989899</v>
      </c>
      <c r="F35" s="68">
        <f t="shared" si="23"/>
        <v>206.85953703703706</v>
      </c>
      <c r="G35" s="68">
        <f t="shared" si="23"/>
        <v>165.84227401129945</v>
      </c>
      <c r="H35" s="68">
        <f t="shared" si="23"/>
        <v>276.30625000000003</v>
      </c>
      <c r="I35" s="68">
        <f t="shared" si="23"/>
        <v>93.913934426229503</v>
      </c>
      <c r="J35" s="68">
        <f t="shared" si="23"/>
        <v>165.15021929824562</v>
      </c>
      <c r="K35" s="68"/>
      <c r="L35" s="68">
        <f t="shared" si="23"/>
        <v>177.67620056497174</v>
      </c>
      <c r="M35" s="68">
        <f t="shared" si="23"/>
        <v>140.19035087719297</v>
      </c>
      <c r="N35" s="68">
        <f t="shared" si="23"/>
        <v>219.1023958333333</v>
      </c>
      <c r="O35" s="68">
        <f t="shared" si="23"/>
        <v>163.10339154411764</v>
      </c>
      <c r="P35" s="68">
        <f t="shared" ref="P35:X35" si="24">P34/12</f>
        <v>192.95165972222222</v>
      </c>
      <c r="Q35" s="68">
        <f t="shared" si="24"/>
        <v>183.80116738505748</v>
      </c>
      <c r="R35" s="68">
        <f t="shared" si="24"/>
        <v>223.96912095639945</v>
      </c>
      <c r="S35" s="68">
        <f t="shared" si="24"/>
        <v>200.78469969969967</v>
      </c>
      <c r="T35" s="68">
        <f t="shared" si="24"/>
        <v>162.11740234375</v>
      </c>
      <c r="U35" s="68">
        <f t="shared" si="24"/>
        <v>198.2293428571428</v>
      </c>
      <c r="V35" s="68">
        <f t="shared" si="24"/>
        <v>177.95582561728398</v>
      </c>
      <c r="W35" s="68">
        <f t="shared" si="24"/>
        <v>166.25432199915849</v>
      </c>
      <c r="X35" s="68">
        <f t="shared" si="24"/>
        <v>199.88364182692308</v>
      </c>
    </row>
    <row r="36" spans="1:24" s="6" customFormat="1" ht="12.75" x14ac:dyDescent="0.2">
      <c r="A36" s="34"/>
      <c r="B36" s="5" t="s">
        <v>45</v>
      </c>
      <c r="C36" s="5">
        <v>32</v>
      </c>
      <c r="D36" s="5">
        <v>37</v>
      </c>
      <c r="E36" s="5">
        <v>177</v>
      </c>
      <c r="F36" s="5">
        <v>51</v>
      </c>
      <c r="G36" s="5">
        <v>122</v>
      </c>
      <c r="H36" s="5">
        <v>94</v>
      </c>
      <c r="I36" s="5">
        <v>63</v>
      </c>
      <c r="J36" s="5">
        <v>51</v>
      </c>
      <c r="K36" s="5">
        <v>82</v>
      </c>
      <c r="L36" s="5">
        <v>237</v>
      </c>
      <c r="M36" s="5">
        <v>103</v>
      </c>
      <c r="N36" s="5">
        <v>44</v>
      </c>
      <c r="O36" s="35">
        <v>265</v>
      </c>
      <c r="P36" s="35">
        <v>120</v>
      </c>
      <c r="Q36" s="35">
        <v>225</v>
      </c>
      <c r="R36" s="35">
        <v>229</v>
      </c>
      <c r="S36" s="35">
        <v>99</v>
      </c>
      <c r="T36" s="35">
        <v>120</v>
      </c>
      <c r="U36" s="35">
        <v>169</v>
      </c>
      <c r="V36" s="35">
        <v>107</v>
      </c>
      <c r="W36" s="35">
        <v>121</v>
      </c>
      <c r="X36" s="74">
        <v>201</v>
      </c>
    </row>
    <row r="37" spans="1:24" s="6" customFormat="1" ht="12.75" x14ac:dyDescent="0.2">
      <c r="A37" s="34"/>
      <c r="B37" s="37" t="s">
        <v>48</v>
      </c>
      <c r="C37" s="38">
        <f t="shared" ref="C37:O37" si="25">C32/C36</f>
        <v>3235.3412500000004</v>
      </c>
      <c r="D37" s="38">
        <f t="shared" si="25"/>
        <v>2975.5189189189191</v>
      </c>
      <c r="E37" s="38">
        <f t="shared" si="25"/>
        <v>2080.2566666666667</v>
      </c>
      <c r="F37" s="38">
        <f t="shared" si="25"/>
        <v>2628.3329411764707</v>
      </c>
      <c r="G37" s="38">
        <f t="shared" si="25"/>
        <v>1924.857868852459</v>
      </c>
      <c r="H37" s="38">
        <f t="shared" si="25"/>
        <v>3033.4898936170216</v>
      </c>
      <c r="I37" s="38">
        <f t="shared" si="25"/>
        <v>1091.1904761904761</v>
      </c>
      <c r="J37" s="38">
        <f t="shared" si="25"/>
        <v>2214.955882352941</v>
      </c>
      <c r="K37" s="38">
        <f t="shared" si="25"/>
        <v>2059.0924390243899</v>
      </c>
      <c r="L37" s="38">
        <f t="shared" si="25"/>
        <v>2123.1181434599157</v>
      </c>
      <c r="M37" s="38">
        <f t="shared" si="25"/>
        <v>1551.6213592233009</v>
      </c>
      <c r="N37" s="38">
        <f t="shared" si="25"/>
        <v>2868.2495454545456</v>
      </c>
      <c r="O37" s="38">
        <f t="shared" si="25"/>
        <v>2008.941396226415</v>
      </c>
      <c r="P37" s="38">
        <f t="shared" ref="P37:W37" si="26">P32/P36</f>
        <v>2315.4199166666667</v>
      </c>
      <c r="Q37" s="38">
        <f t="shared" si="26"/>
        <v>2274.2331111111112</v>
      </c>
      <c r="R37" s="38">
        <f t="shared" si="26"/>
        <v>2781.5204366812231</v>
      </c>
      <c r="S37" s="38">
        <f t="shared" si="26"/>
        <v>2701.4668686868686</v>
      </c>
      <c r="T37" s="38">
        <f t="shared" si="26"/>
        <v>2075.10275</v>
      </c>
      <c r="U37" s="38">
        <f t="shared" si="26"/>
        <v>2463.204852071005</v>
      </c>
      <c r="V37" s="38">
        <f t="shared" si="26"/>
        <v>2155.4275700934586</v>
      </c>
      <c r="W37" s="38">
        <f t="shared" si="26"/>
        <v>2209.3962791293129</v>
      </c>
      <c r="X37" s="38">
        <f t="shared" ref="X37" si="27">X32/X36</f>
        <v>2482.1371641791047</v>
      </c>
    </row>
    <row r="38" spans="1:24" s="6" customFormat="1" ht="12.75" x14ac:dyDescent="0.2">
      <c r="A38" s="31"/>
      <c r="B38" s="39" t="s">
        <v>49</v>
      </c>
      <c r="C38" s="40">
        <f>C37/12</f>
        <v>269.61177083333337</v>
      </c>
      <c r="D38" s="40">
        <f>D37/12</f>
        <v>247.95990990990992</v>
      </c>
      <c r="E38" s="40">
        <f>E37/12</f>
        <v>173.35472222222222</v>
      </c>
      <c r="F38" s="40">
        <f>F37/12</f>
        <v>219.02774509803922</v>
      </c>
      <c r="G38" s="40">
        <f>G37/12</f>
        <v>160.40482240437157</v>
      </c>
      <c r="H38" s="40">
        <f t="shared" ref="H38:N38" si="28">H37/12</f>
        <v>252.79082446808513</v>
      </c>
      <c r="I38" s="40">
        <f t="shared" ref="I38" si="29">I37/12</f>
        <v>90.932539682539684</v>
      </c>
      <c r="J38" s="40">
        <f t="shared" ref="J38:L38" si="30">J37/12</f>
        <v>184.57965686274508</v>
      </c>
      <c r="K38" s="40">
        <f t="shared" si="30"/>
        <v>171.59103658536583</v>
      </c>
      <c r="L38" s="40">
        <f t="shared" si="30"/>
        <v>176.92651195499298</v>
      </c>
      <c r="M38" s="40">
        <f t="shared" ref="M38" si="31">M37/12</f>
        <v>129.30177993527508</v>
      </c>
      <c r="N38" s="40">
        <f t="shared" si="28"/>
        <v>239.02079545454546</v>
      </c>
      <c r="O38" s="40">
        <f>O37/12</f>
        <v>167.41178301886791</v>
      </c>
      <c r="P38" s="40">
        <f t="shared" ref="P38:W38" si="32">P37/12</f>
        <v>192.95165972222222</v>
      </c>
      <c r="Q38" s="40">
        <f t="shared" si="32"/>
        <v>189.51942592592593</v>
      </c>
      <c r="R38" s="40">
        <f t="shared" si="32"/>
        <v>231.79336972343526</v>
      </c>
      <c r="S38" s="40">
        <f t="shared" si="32"/>
        <v>225.12223905723906</v>
      </c>
      <c r="T38" s="40">
        <f t="shared" si="32"/>
        <v>172.92522916666667</v>
      </c>
      <c r="U38" s="40">
        <f t="shared" si="32"/>
        <v>205.26707100591707</v>
      </c>
      <c r="V38" s="40">
        <f t="shared" si="32"/>
        <v>179.61896417445487</v>
      </c>
      <c r="W38" s="40">
        <f t="shared" si="32"/>
        <v>184.11635659410942</v>
      </c>
      <c r="X38" s="40">
        <f t="shared" ref="X38" si="33">X37/12</f>
        <v>206.84476368159207</v>
      </c>
    </row>
    <row r="39" spans="1:24" s="6" customFormat="1" ht="12.7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41"/>
      <c r="P39" s="41"/>
      <c r="Q39" s="42"/>
      <c r="R39" s="42"/>
      <c r="S39" s="42"/>
      <c r="T39" s="42"/>
      <c r="U39" s="42"/>
      <c r="V39" s="42"/>
      <c r="W39" s="42"/>
      <c r="X39" s="34"/>
    </row>
    <row r="40" spans="1:24" s="6" customFormat="1" ht="12.75" x14ac:dyDescent="0.2">
      <c r="O40" s="43"/>
      <c r="P40" s="43"/>
      <c r="Q40" s="43"/>
      <c r="R40" s="43"/>
      <c r="S40" s="43"/>
      <c r="T40" s="43"/>
      <c r="U40" s="43"/>
      <c r="V40" s="43"/>
      <c r="W40" s="43"/>
    </row>
    <row r="41" spans="1:24" s="6" customFormat="1" ht="12.75" x14ac:dyDescent="0.2">
      <c r="A41" s="44" t="s">
        <v>83</v>
      </c>
      <c r="O41" s="43"/>
      <c r="P41" s="43"/>
      <c r="Q41" s="43"/>
      <c r="R41" s="43"/>
      <c r="S41" s="43"/>
      <c r="T41" s="43"/>
      <c r="U41" s="43"/>
      <c r="V41" s="43"/>
      <c r="W41" s="43"/>
    </row>
    <row r="42" spans="1:24" s="6" customFormat="1" ht="12.75" x14ac:dyDescent="0.2">
      <c r="A42" s="44" t="s">
        <v>84</v>
      </c>
      <c r="O42" s="36"/>
      <c r="P42" s="36"/>
      <c r="Q42" s="36"/>
      <c r="R42" s="36"/>
      <c r="S42" s="36"/>
      <c r="T42" s="36"/>
      <c r="U42" s="36"/>
      <c r="V42" s="36"/>
      <c r="W42" s="45"/>
    </row>
    <row r="43" spans="1:24" s="6" customFormat="1" ht="12.75" x14ac:dyDescent="0.2">
      <c r="A43" s="44"/>
      <c r="O43" s="45"/>
      <c r="P43" s="45"/>
      <c r="Q43" s="45"/>
      <c r="R43" s="45"/>
      <c r="S43" s="45"/>
      <c r="T43" s="45"/>
      <c r="U43" s="45"/>
      <c r="V43" s="45"/>
      <c r="W43" s="45"/>
    </row>
    <row r="44" spans="1:24" s="6" customFormat="1" ht="14.25" x14ac:dyDescent="0.2">
      <c r="A44" s="79" t="s">
        <v>30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19"/>
    </row>
    <row r="45" spans="1:24" s="6" customFormat="1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7"/>
      <c r="Q45" s="19"/>
      <c r="R45" s="19"/>
      <c r="S45" s="19"/>
      <c r="T45" s="19"/>
      <c r="U45" s="19"/>
      <c r="V45" s="47"/>
    </row>
    <row r="46" spans="1:24" s="6" customFormat="1" ht="12.75" x14ac:dyDescent="0.2">
      <c r="O46" s="19"/>
      <c r="P46" s="47"/>
      <c r="Q46" s="19"/>
      <c r="R46" s="19"/>
      <c r="S46" s="19"/>
      <c r="T46" s="19"/>
      <c r="U46" s="19"/>
      <c r="V46" s="47"/>
      <c r="W46" s="19"/>
    </row>
    <row r="47" spans="1:24" s="6" customFormat="1" ht="12.75" x14ac:dyDescent="0.2">
      <c r="P47" s="47"/>
      <c r="Q47" s="19"/>
      <c r="R47" s="19"/>
      <c r="S47" s="19"/>
      <c r="T47" s="19"/>
      <c r="U47" s="19"/>
      <c r="V47" s="47"/>
    </row>
    <row r="48" spans="1:24" s="6" customFormat="1" ht="14.25" x14ac:dyDescent="0.2">
      <c r="P48" s="46"/>
      <c r="Q48" s="46"/>
    </row>
  </sheetData>
  <mergeCells count="4">
    <mergeCell ref="U1:V1"/>
    <mergeCell ref="U2:W2"/>
    <mergeCell ref="U4:V4"/>
    <mergeCell ref="A44:V44"/>
  </mergeCells>
  <pageMargins left="0.7" right="0.7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1"/>
  <sheetViews>
    <sheetView tabSelected="1" topLeftCell="C1" workbookViewId="0">
      <selection activeCell="P16" sqref="P16"/>
    </sheetView>
  </sheetViews>
  <sheetFormatPr defaultRowHeight="15" x14ac:dyDescent="0.25"/>
  <cols>
    <col min="1" max="1" width="12.140625" customWidth="1"/>
    <col min="2" max="2" width="50.7109375" customWidth="1"/>
    <col min="3" max="13" width="11.28515625" customWidth="1"/>
    <col min="14" max="16" width="11.140625" customWidth="1"/>
    <col min="17" max="17" width="11.28515625" customWidth="1"/>
    <col min="18" max="18" width="11.140625" customWidth="1"/>
    <col min="19" max="19" width="11.42578125" customWidth="1"/>
    <col min="20" max="20" width="11.28515625" customWidth="1"/>
    <col min="21" max="21" width="11.140625" customWidth="1"/>
    <col min="22" max="22" width="11.28515625" customWidth="1"/>
    <col min="23" max="23" width="11.42578125" customWidth="1"/>
  </cols>
  <sheetData>
    <row r="1" spans="1:23" s="6" customFormat="1" x14ac:dyDescent="0.25">
      <c r="U1" s="77" t="s">
        <v>31</v>
      </c>
      <c r="V1" s="78"/>
      <c r="W1" s="75"/>
    </row>
    <row r="2" spans="1:23" s="6" customFormat="1" x14ac:dyDescent="0.25">
      <c r="U2" s="77" t="s">
        <v>88</v>
      </c>
      <c r="V2" s="78"/>
      <c r="W2" s="78"/>
    </row>
    <row r="3" spans="1:23" s="6" customFormat="1" x14ac:dyDescent="0.25">
      <c r="U3" s="75" t="s">
        <v>89</v>
      </c>
      <c r="V3" s="76"/>
      <c r="W3" s="75"/>
    </row>
    <row r="4" spans="1:23" s="6" customFormat="1" x14ac:dyDescent="0.25">
      <c r="U4" s="77" t="s">
        <v>90</v>
      </c>
      <c r="V4" s="78"/>
      <c r="W4" s="75"/>
    </row>
    <row r="5" spans="1:23" s="6" customFormat="1" x14ac:dyDescent="0.2">
      <c r="A5" s="7"/>
      <c r="G5" s="8" t="s">
        <v>81</v>
      </c>
    </row>
    <row r="6" spans="1:23" s="6" customFormat="1" ht="12.75" x14ac:dyDescent="0.2">
      <c r="A6" s="9"/>
      <c r="G6" s="8" t="s">
        <v>1</v>
      </c>
    </row>
    <row r="7" spans="1:23" s="6" customFormat="1" ht="12.75" x14ac:dyDescent="0.2">
      <c r="A7" s="9"/>
      <c r="E7" s="6" t="s">
        <v>32</v>
      </c>
      <c r="G7" s="8"/>
    </row>
    <row r="8" spans="1:23" s="6" customFormat="1" ht="12.75" x14ac:dyDescent="0.2">
      <c r="A8" s="9"/>
      <c r="G8" s="8"/>
    </row>
    <row r="9" spans="1:23" s="6" customFormat="1" ht="54" customHeight="1" x14ac:dyDescent="0.2">
      <c r="A9" s="10" t="s">
        <v>3</v>
      </c>
      <c r="B9" s="10" t="s">
        <v>33</v>
      </c>
      <c r="C9" s="10" t="s">
        <v>66</v>
      </c>
      <c r="D9" s="10" t="s">
        <v>67</v>
      </c>
      <c r="E9" s="10" t="s">
        <v>68</v>
      </c>
      <c r="F9" s="10" t="s">
        <v>69</v>
      </c>
      <c r="G9" s="10" t="s">
        <v>70</v>
      </c>
      <c r="H9" s="10" t="s">
        <v>72</v>
      </c>
      <c r="I9" s="10" t="s">
        <v>73</v>
      </c>
      <c r="J9" s="10" t="s">
        <v>74</v>
      </c>
      <c r="K9" s="10" t="s">
        <v>86</v>
      </c>
      <c r="L9" s="10" t="s">
        <v>78</v>
      </c>
      <c r="M9" s="10" t="s">
        <v>77</v>
      </c>
      <c r="N9" s="10" t="s">
        <v>79</v>
      </c>
      <c r="O9" s="10" t="s">
        <v>87</v>
      </c>
      <c r="P9" s="48" t="s">
        <v>34</v>
      </c>
      <c r="Q9" s="48" t="s">
        <v>35</v>
      </c>
      <c r="R9" s="48" t="s">
        <v>36</v>
      </c>
      <c r="S9" s="48" t="s">
        <v>37</v>
      </c>
      <c r="T9" s="48" t="s">
        <v>38</v>
      </c>
      <c r="U9" s="48" t="s">
        <v>39</v>
      </c>
      <c r="V9" s="48" t="s">
        <v>40</v>
      </c>
      <c r="W9" s="48" t="s">
        <v>41</v>
      </c>
    </row>
    <row r="10" spans="1:23" s="6" customFormat="1" ht="12.75" x14ac:dyDescent="0.2">
      <c r="A10" s="12"/>
      <c r="B10" s="13" t="s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48"/>
      <c r="Q10" s="48"/>
      <c r="R10" s="34"/>
      <c r="S10" s="34"/>
      <c r="T10" s="34"/>
      <c r="U10" s="34"/>
      <c r="V10" s="34"/>
      <c r="W10" s="34"/>
    </row>
    <row r="11" spans="1:23" s="6" customFormat="1" ht="12.75" x14ac:dyDescent="0.2">
      <c r="A11" s="16">
        <v>1000</v>
      </c>
      <c r="B11" s="49" t="s">
        <v>7</v>
      </c>
      <c r="C11" s="50">
        <f t="shared" ref="C11:P11" si="0">C12+C13</f>
        <v>39768.94</v>
      </c>
      <c r="D11" s="50">
        <f t="shared" si="0"/>
        <v>83062.149999999994</v>
      </c>
      <c r="E11" s="50">
        <f t="shared" si="0"/>
        <v>170864.04</v>
      </c>
      <c r="F11" s="50">
        <f t="shared" si="0"/>
        <v>270608</v>
      </c>
      <c r="G11" s="50">
        <f t="shared" si="0"/>
        <v>86374</v>
      </c>
      <c r="H11" s="50">
        <f t="shared" si="0"/>
        <v>121357.20000000001</v>
      </c>
      <c r="I11" s="50">
        <f t="shared" si="0"/>
        <v>175973.26</v>
      </c>
      <c r="J11" s="50">
        <f t="shared" si="0"/>
        <v>135912</v>
      </c>
      <c r="K11" s="50">
        <f t="shared" ref="K11" si="1">K12+K13</f>
        <v>79501.350000000006</v>
      </c>
      <c r="L11" s="50">
        <f t="shared" si="0"/>
        <v>60938</v>
      </c>
      <c r="M11" s="50">
        <f t="shared" si="0"/>
        <v>177384</v>
      </c>
      <c r="N11" s="50">
        <f t="shared" si="0"/>
        <v>96666</v>
      </c>
      <c r="O11" s="50">
        <f t="shared" ref="O11" si="2">O12+O13</f>
        <v>106401.26999999999</v>
      </c>
      <c r="P11" s="50">
        <f t="shared" si="0"/>
        <v>223420.86</v>
      </c>
      <c r="Q11" s="51">
        <f t="shared" ref="Q11:W11" si="3">Q12+Q13</f>
        <v>256176.25971991749</v>
      </c>
      <c r="R11" s="51">
        <f t="shared" si="3"/>
        <v>235506.82</v>
      </c>
      <c r="S11" s="51">
        <f t="shared" si="3"/>
        <v>244664.27999999997</v>
      </c>
      <c r="T11" s="51">
        <f t="shared" si="3"/>
        <v>205287.83000000002</v>
      </c>
      <c r="U11" s="51">
        <f t="shared" si="3"/>
        <v>182650.27</v>
      </c>
      <c r="V11" s="51">
        <f t="shared" si="3"/>
        <v>257703.95</v>
      </c>
      <c r="W11" s="51">
        <f t="shared" si="3"/>
        <v>121108.86</v>
      </c>
    </row>
    <row r="12" spans="1:23" s="6" customFormat="1" ht="30" customHeight="1" x14ac:dyDescent="0.2">
      <c r="A12" s="20">
        <v>1100</v>
      </c>
      <c r="B12" s="52" t="s">
        <v>8</v>
      </c>
      <c r="C12" s="22">
        <v>31354.09</v>
      </c>
      <c r="D12" s="22">
        <v>65461.35</v>
      </c>
      <c r="E12" s="22">
        <v>134000.72</v>
      </c>
      <c r="F12" s="22">
        <v>217638.48</v>
      </c>
      <c r="G12" s="22">
        <v>68612.45</v>
      </c>
      <c r="H12" s="22">
        <v>96153.52</v>
      </c>
      <c r="I12" s="22">
        <v>134684.72</v>
      </c>
      <c r="J12" s="22">
        <v>100470</v>
      </c>
      <c r="K12" s="22">
        <v>64326.69</v>
      </c>
      <c r="L12" s="22">
        <v>48720.31</v>
      </c>
      <c r="M12" s="22">
        <v>134604</v>
      </c>
      <c r="N12" s="22">
        <v>75665</v>
      </c>
      <c r="O12" s="22">
        <v>83298.92</v>
      </c>
      <c r="P12" s="22">
        <v>168169.77</v>
      </c>
      <c r="Q12" s="22">
        <v>192625.74432595572</v>
      </c>
      <c r="R12" s="22">
        <v>173390.02</v>
      </c>
      <c r="S12" s="22">
        <v>184848.65999999997</v>
      </c>
      <c r="T12" s="22">
        <v>156257.45000000001</v>
      </c>
      <c r="U12" s="22">
        <v>136599.81999999998</v>
      </c>
      <c r="V12" s="22">
        <v>195792.49</v>
      </c>
      <c r="W12" s="22">
        <v>90472.89</v>
      </c>
    </row>
    <row r="13" spans="1:23" s="6" customFormat="1" ht="27.95" customHeight="1" x14ac:dyDescent="0.2">
      <c r="A13" s="20">
        <v>1200</v>
      </c>
      <c r="B13" s="52" t="s">
        <v>9</v>
      </c>
      <c r="C13" s="22">
        <v>8414.85</v>
      </c>
      <c r="D13" s="22">
        <v>17600.8</v>
      </c>
      <c r="E13" s="22">
        <v>36863.32</v>
      </c>
      <c r="F13" s="22">
        <v>52969.52</v>
      </c>
      <c r="G13" s="22">
        <v>17761.55</v>
      </c>
      <c r="H13" s="22">
        <v>25203.68</v>
      </c>
      <c r="I13" s="22">
        <v>41288.54</v>
      </c>
      <c r="J13" s="22">
        <v>35442</v>
      </c>
      <c r="K13" s="22">
        <v>15174.66</v>
      </c>
      <c r="L13" s="22">
        <v>12217.69</v>
      </c>
      <c r="M13" s="22">
        <v>42780</v>
      </c>
      <c r="N13" s="22">
        <v>21001</v>
      </c>
      <c r="O13" s="22">
        <v>23102.35</v>
      </c>
      <c r="P13" s="22">
        <v>55251.090000000004</v>
      </c>
      <c r="Q13" s="22">
        <v>63550.515393961774</v>
      </c>
      <c r="R13" s="22">
        <v>62116.800000000003</v>
      </c>
      <c r="S13" s="22">
        <v>59815.619999999995</v>
      </c>
      <c r="T13" s="22">
        <v>49030.380000000005</v>
      </c>
      <c r="U13" s="22">
        <v>46050.450000000004</v>
      </c>
      <c r="V13" s="22">
        <v>61911.460000000006</v>
      </c>
      <c r="W13" s="22">
        <v>30635.97</v>
      </c>
    </row>
    <row r="14" spans="1:23" s="6" customFormat="1" ht="15" customHeight="1" x14ac:dyDescent="0.2">
      <c r="A14" s="16">
        <v>2000</v>
      </c>
      <c r="B14" s="17" t="s">
        <v>10</v>
      </c>
      <c r="C14" s="53">
        <f t="shared" ref="C14:D14" si="4">SUM(C15+C16+C23+C30)</f>
        <v>22392.76</v>
      </c>
      <c r="D14" s="53">
        <f t="shared" si="4"/>
        <v>77898.06</v>
      </c>
      <c r="E14" s="53">
        <f t="shared" ref="E14:F14" si="5">SUM(E15+E16+E23+E30)</f>
        <v>44881.719999999994</v>
      </c>
      <c r="F14" s="53">
        <f t="shared" si="5"/>
        <v>74336</v>
      </c>
      <c r="G14" s="53">
        <f t="shared" ref="G14:H14" si="6">SUM(G15+G16+G23+G30)</f>
        <v>103193</v>
      </c>
      <c r="H14" s="53">
        <f t="shared" si="6"/>
        <v>55131.82</v>
      </c>
      <c r="I14" s="53">
        <f t="shared" ref="I14:J14" si="7">SUM(I15+I16+I23+I30)</f>
        <v>91143.97</v>
      </c>
      <c r="J14" s="53">
        <f t="shared" si="7"/>
        <v>100373</v>
      </c>
      <c r="K14" s="53">
        <f t="shared" ref="K14" si="8">SUM(K15+K16+K23+K30)</f>
        <v>75058.62</v>
      </c>
      <c r="L14" s="53">
        <f t="shared" ref="L14:M14" si="9">SUM(L15+L16+L23+L30)</f>
        <v>49543</v>
      </c>
      <c r="M14" s="53">
        <f t="shared" si="9"/>
        <v>199982</v>
      </c>
      <c r="N14" s="53">
        <f t="shared" ref="N14:O14" si="10">SUM(N15+N16+N23+N30)</f>
        <v>82513</v>
      </c>
      <c r="O14" s="53">
        <f t="shared" si="10"/>
        <v>72392.209999999992</v>
      </c>
      <c r="P14" s="53">
        <f t="shared" ref="P14:W14" si="11">SUM(P15+P16+P23+P30)</f>
        <v>129180.29</v>
      </c>
      <c r="Q14" s="53">
        <f t="shared" si="11"/>
        <v>122938.26050543561</v>
      </c>
      <c r="R14" s="53">
        <f t="shared" si="11"/>
        <v>167395.25999999998</v>
      </c>
      <c r="S14" s="53">
        <f t="shared" si="11"/>
        <v>138369.90000000002</v>
      </c>
      <c r="T14" s="53">
        <f t="shared" si="11"/>
        <v>150126.02999999997</v>
      </c>
      <c r="U14" s="53">
        <f t="shared" si="11"/>
        <v>165418.30000000002</v>
      </c>
      <c r="V14" s="53">
        <f t="shared" si="11"/>
        <v>170232.63</v>
      </c>
      <c r="W14" s="53">
        <f t="shared" si="11"/>
        <v>84713.69</v>
      </c>
    </row>
    <row r="15" spans="1:23" s="6" customFormat="1" ht="16.5" customHeight="1" x14ac:dyDescent="0.2">
      <c r="A15" s="23">
        <v>2110</v>
      </c>
      <c r="B15" s="24" t="s">
        <v>11</v>
      </c>
      <c r="C15" s="54">
        <v>0</v>
      </c>
      <c r="D15" s="54">
        <v>59.2</v>
      </c>
      <c r="E15" s="54">
        <v>16.86</v>
      </c>
      <c r="F15" s="54">
        <v>0</v>
      </c>
      <c r="G15" s="54">
        <v>0</v>
      </c>
      <c r="H15" s="54">
        <v>6.2</v>
      </c>
      <c r="I15" s="54">
        <v>13.8</v>
      </c>
      <c r="J15" s="54">
        <v>375</v>
      </c>
      <c r="K15" s="54">
        <v>45.39</v>
      </c>
      <c r="L15" s="54">
        <v>0</v>
      </c>
      <c r="M15" s="54">
        <v>431</v>
      </c>
      <c r="N15" s="54">
        <v>0</v>
      </c>
      <c r="O15" s="54">
        <v>59.95</v>
      </c>
      <c r="P15" s="54">
        <v>312.3</v>
      </c>
      <c r="Q15" s="54">
        <v>55.509054325955738</v>
      </c>
      <c r="R15" s="54">
        <v>274.35000000000002</v>
      </c>
      <c r="S15" s="54">
        <v>195.76999999999998</v>
      </c>
      <c r="T15" s="54">
        <v>113.89</v>
      </c>
      <c r="U15" s="54">
        <v>167.85</v>
      </c>
      <c r="V15" s="54">
        <v>725.72</v>
      </c>
      <c r="W15" s="54">
        <v>130.44</v>
      </c>
    </row>
    <row r="16" spans="1:23" s="6" customFormat="1" ht="15" customHeight="1" x14ac:dyDescent="0.2">
      <c r="A16" s="23">
        <v>2200</v>
      </c>
      <c r="B16" s="25" t="s">
        <v>12</v>
      </c>
      <c r="C16" s="65">
        <f>SUM(C17:C22)</f>
        <v>14652.4</v>
      </c>
      <c r="D16" s="65">
        <v>61519.24</v>
      </c>
      <c r="E16" s="65">
        <f>SUM(E17:E22)</f>
        <v>20851.46</v>
      </c>
      <c r="F16" s="65">
        <v>43348</v>
      </c>
      <c r="G16" s="65">
        <v>75943</v>
      </c>
      <c r="H16" s="65">
        <v>36600.82</v>
      </c>
      <c r="I16" s="65">
        <f>SUM(I17:I22)</f>
        <v>39974.519999999997</v>
      </c>
      <c r="J16" s="65">
        <f>SUM(J17:J22)</f>
        <v>60147</v>
      </c>
      <c r="K16" s="65">
        <v>53963.03</v>
      </c>
      <c r="L16" s="65">
        <v>39944</v>
      </c>
      <c r="M16" s="65">
        <f>SUM(M17:M22)</f>
        <v>132778</v>
      </c>
      <c r="N16" s="65">
        <f>SUM(N17:N22)</f>
        <v>53804</v>
      </c>
      <c r="O16" s="65">
        <f>SUM(O17:O22)</f>
        <v>44950.25</v>
      </c>
      <c r="P16" s="65">
        <f>SUM(P17:P22)</f>
        <v>93232.62</v>
      </c>
      <c r="Q16" s="65">
        <f>SUM(Q17:Q22)</f>
        <v>75925.437073686408</v>
      </c>
      <c r="R16" s="65">
        <f t="shared" ref="R16:W16" si="12">SUM(R17:R22)</f>
        <v>84279.889999999985</v>
      </c>
      <c r="S16" s="65">
        <f t="shared" si="12"/>
        <v>89676.599999999991</v>
      </c>
      <c r="T16" s="65">
        <f t="shared" si="12"/>
        <v>99195.489999999991</v>
      </c>
      <c r="U16" s="65">
        <f t="shared" si="12"/>
        <v>86515.180000000008</v>
      </c>
      <c r="V16" s="65">
        <f t="shared" si="12"/>
        <v>91984.079999999987</v>
      </c>
      <c r="W16" s="65">
        <f t="shared" si="12"/>
        <v>72026.820000000007</v>
      </c>
    </row>
    <row r="17" spans="1:23" s="6" customFormat="1" ht="15" customHeight="1" x14ac:dyDescent="0.2">
      <c r="A17" s="20">
        <v>2210</v>
      </c>
      <c r="B17" s="21" t="s">
        <v>13</v>
      </c>
      <c r="C17" s="2">
        <v>67.59</v>
      </c>
      <c r="D17" s="2">
        <v>0</v>
      </c>
      <c r="E17" s="2">
        <v>456.39</v>
      </c>
      <c r="F17" s="2">
        <v>0</v>
      </c>
      <c r="G17" s="2">
        <v>0</v>
      </c>
      <c r="H17" s="2">
        <v>0</v>
      </c>
      <c r="I17" s="2">
        <v>1802.3</v>
      </c>
      <c r="J17" s="2">
        <v>1892</v>
      </c>
      <c r="K17" s="2">
        <v>0</v>
      </c>
      <c r="L17" s="2">
        <v>0</v>
      </c>
      <c r="M17" s="2">
        <v>3830</v>
      </c>
      <c r="N17" s="2">
        <v>2495</v>
      </c>
      <c r="O17" s="2">
        <v>206.87</v>
      </c>
      <c r="P17" s="2">
        <v>2033.9</v>
      </c>
      <c r="Q17" s="2">
        <v>1296.7280281690141</v>
      </c>
      <c r="R17" s="2">
        <v>1664.6900000000003</v>
      </c>
      <c r="S17" s="2">
        <v>1490.82</v>
      </c>
      <c r="T17" s="2">
        <v>1496.39</v>
      </c>
      <c r="U17" s="2">
        <v>1556.09</v>
      </c>
      <c r="V17" s="2">
        <v>1867.15</v>
      </c>
      <c r="W17" s="2">
        <v>1290.53</v>
      </c>
    </row>
    <row r="18" spans="1:23" s="6" customFormat="1" ht="15" customHeight="1" x14ac:dyDescent="0.2">
      <c r="A18" s="20">
        <v>2220</v>
      </c>
      <c r="B18" s="21" t="s">
        <v>14</v>
      </c>
      <c r="C18" s="2">
        <v>2456.84</v>
      </c>
      <c r="D18" s="2">
        <v>0</v>
      </c>
      <c r="E18" s="2">
        <v>7380.75</v>
      </c>
      <c r="F18" s="2">
        <v>0</v>
      </c>
      <c r="G18" s="2">
        <v>0</v>
      </c>
      <c r="H18" s="2">
        <v>0</v>
      </c>
      <c r="I18" s="2">
        <v>16787.939999999999</v>
      </c>
      <c r="J18" s="2">
        <v>47597</v>
      </c>
      <c r="K18" s="2">
        <v>0</v>
      </c>
      <c r="L18" s="2">
        <v>0</v>
      </c>
      <c r="M18" s="2">
        <v>75636</v>
      </c>
      <c r="N18" s="2">
        <v>42386</v>
      </c>
      <c r="O18" s="2">
        <v>11656.57</v>
      </c>
      <c r="P18" s="2">
        <v>65687.69</v>
      </c>
      <c r="Q18" s="2">
        <v>48689.917518677154</v>
      </c>
      <c r="R18" s="2">
        <v>53174.229999999996</v>
      </c>
      <c r="S18" s="2">
        <v>61736.070000000007</v>
      </c>
      <c r="T18" s="2">
        <v>52496.789999999994</v>
      </c>
      <c r="U18" s="2">
        <v>59530.9</v>
      </c>
      <c r="V18" s="2">
        <v>67053.040000000008</v>
      </c>
      <c r="W18" s="2">
        <v>25868.710000000003</v>
      </c>
    </row>
    <row r="19" spans="1:23" s="6" customFormat="1" ht="26.1" customHeight="1" x14ac:dyDescent="0.2">
      <c r="A19" s="20">
        <v>2230</v>
      </c>
      <c r="B19" s="21" t="s">
        <v>15</v>
      </c>
      <c r="C19" s="2">
        <v>1137.52</v>
      </c>
      <c r="D19" s="2">
        <v>0</v>
      </c>
      <c r="E19" s="2">
        <v>843.27</v>
      </c>
      <c r="F19" s="2">
        <v>0</v>
      </c>
      <c r="G19" s="2">
        <v>0</v>
      </c>
      <c r="H19" s="2">
        <v>0</v>
      </c>
      <c r="I19" s="2">
        <v>7233.64</v>
      </c>
      <c r="J19" s="2">
        <v>2456</v>
      </c>
      <c r="K19" s="2">
        <v>0</v>
      </c>
      <c r="L19" s="2">
        <v>0</v>
      </c>
      <c r="M19" s="2">
        <v>11625</v>
      </c>
      <c r="N19" s="2">
        <v>1004</v>
      </c>
      <c r="O19" s="2">
        <v>2933.91</v>
      </c>
      <c r="P19" s="2">
        <v>2406.7799999999997</v>
      </c>
      <c r="Q19" s="2">
        <v>2062.3658752515094</v>
      </c>
      <c r="R19" s="2">
        <v>6369.9500000000007</v>
      </c>
      <c r="S19" s="2">
        <v>7533.22</v>
      </c>
      <c r="T19" s="2">
        <v>3371.2799999999997</v>
      </c>
      <c r="U19" s="2">
        <v>5747.07</v>
      </c>
      <c r="V19" s="2">
        <v>2829.6800000000003</v>
      </c>
      <c r="W19" s="2">
        <v>5301.0599999999995</v>
      </c>
    </row>
    <row r="20" spans="1:23" s="6" customFormat="1" ht="24.75" customHeight="1" x14ac:dyDescent="0.2">
      <c r="A20" s="20">
        <v>2240</v>
      </c>
      <c r="B20" s="21" t="s">
        <v>16</v>
      </c>
      <c r="C20" s="2">
        <v>10772.65</v>
      </c>
      <c r="D20" s="2">
        <v>0</v>
      </c>
      <c r="E20" s="2">
        <v>11997.75</v>
      </c>
      <c r="F20" s="2">
        <v>0</v>
      </c>
      <c r="G20" s="2">
        <v>0</v>
      </c>
      <c r="H20" s="2">
        <v>0</v>
      </c>
      <c r="I20" s="2">
        <v>11106.76</v>
      </c>
      <c r="J20" s="2">
        <v>7030</v>
      </c>
      <c r="K20" s="2">
        <v>0</v>
      </c>
      <c r="L20" s="2">
        <v>0</v>
      </c>
      <c r="M20" s="2">
        <v>37807</v>
      </c>
      <c r="N20" s="2">
        <v>4267</v>
      </c>
      <c r="O20" s="2">
        <v>29957.38</v>
      </c>
      <c r="P20" s="2">
        <v>18242.75</v>
      </c>
      <c r="Q20" s="2">
        <v>18970.085118297069</v>
      </c>
      <c r="R20" s="2">
        <v>14771.14</v>
      </c>
      <c r="S20" s="2">
        <v>15567.62</v>
      </c>
      <c r="T20" s="2">
        <v>38807.06</v>
      </c>
      <c r="U20" s="2">
        <v>17005.820000000003</v>
      </c>
      <c r="V20" s="2">
        <v>18062.169999999998</v>
      </c>
      <c r="W20" s="2">
        <v>27717.68</v>
      </c>
    </row>
    <row r="21" spans="1:23" s="6" customFormat="1" ht="15" customHeight="1" x14ac:dyDescent="0.2">
      <c r="A21" s="20">
        <v>2250</v>
      </c>
      <c r="B21" s="21" t="s">
        <v>17</v>
      </c>
      <c r="C21" s="2">
        <v>217.8</v>
      </c>
      <c r="D21" s="2">
        <v>0</v>
      </c>
      <c r="E21" s="2">
        <v>96.8</v>
      </c>
      <c r="F21" s="2">
        <v>0</v>
      </c>
      <c r="G21" s="2">
        <v>0</v>
      </c>
      <c r="H21" s="2">
        <v>0</v>
      </c>
      <c r="I21" s="2">
        <v>2628.5</v>
      </c>
      <c r="J21" s="2">
        <v>825</v>
      </c>
      <c r="K21" s="2">
        <v>0</v>
      </c>
      <c r="L21" s="2">
        <v>0</v>
      </c>
      <c r="M21" s="2">
        <v>3598</v>
      </c>
      <c r="N21" s="2">
        <v>2883</v>
      </c>
      <c r="O21" s="2">
        <v>195.52</v>
      </c>
      <c r="P21" s="2">
        <v>3049.63</v>
      </c>
      <c r="Q21" s="2">
        <v>1561.8933199195169</v>
      </c>
      <c r="R21" s="2">
        <v>4177.07</v>
      </c>
      <c r="S21" s="2">
        <v>2433</v>
      </c>
      <c r="T21" s="2">
        <v>2476.15</v>
      </c>
      <c r="U21" s="2">
        <v>2465.85</v>
      </c>
      <c r="V21" s="2">
        <v>1271.9000000000001</v>
      </c>
      <c r="W21" s="2">
        <v>11667.06</v>
      </c>
    </row>
    <row r="22" spans="1:23" s="6" customFormat="1" ht="15" customHeight="1" x14ac:dyDescent="0.2">
      <c r="A22" s="20">
        <v>2260</v>
      </c>
      <c r="B22" s="21" t="s">
        <v>42</v>
      </c>
      <c r="C22" s="2">
        <v>0</v>
      </c>
      <c r="D22" s="2">
        <v>0</v>
      </c>
      <c r="E22" s="2">
        <v>76.5</v>
      </c>
      <c r="F22" s="2">
        <v>0</v>
      </c>
      <c r="G22" s="2">
        <v>0</v>
      </c>
      <c r="H22" s="2">
        <v>0</v>
      </c>
      <c r="I22" s="2">
        <v>415.38</v>
      </c>
      <c r="J22" s="2">
        <v>347</v>
      </c>
      <c r="K22" s="2">
        <v>0</v>
      </c>
      <c r="L22" s="2">
        <v>0</v>
      </c>
      <c r="M22" s="2">
        <v>282</v>
      </c>
      <c r="N22" s="2">
        <v>769</v>
      </c>
      <c r="O22" s="2">
        <v>0</v>
      </c>
      <c r="P22" s="2">
        <v>1811.87</v>
      </c>
      <c r="Q22" s="2">
        <v>3344.4472133721438</v>
      </c>
      <c r="R22" s="2">
        <v>4122.8099999999995</v>
      </c>
      <c r="S22" s="2">
        <v>915.87</v>
      </c>
      <c r="T22" s="2">
        <v>547.82000000000005</v>
      </c>
      <c r="U22" s="2">
        <v>209.45</v>
      </c>
      <c r="V22" s="2">
        <v>900.14</v>
      </c>
      <c r="W22" s="2">
        <v>181.78</v>
      </c>
    </row>
    <row r="23" spans="1:23" s="6" customFormat="1" ht="24.75" customHeight="1" x14ac:dyDescent="0.2">
      <c r="A23" s="26">
        <v>2300</v>
      </c>
      <c r="B23" s="57" t="s">
        <v>43</v>
      </c>
      <c r="C23" s="64">
        <f>SUM(C24:C29)</f>
        <v>7695.7000000000007</v>
      </c>
      <c r="D23" s="64">
        <v>15951.84</v>
      </c>
      <c r="E23" s="64">
        <f>SUM(E24:E29)</f>
        <v>23816.809999999998</v>
      </c>
      <c r="F23" s="64">
        <v>30988</v>
      </c>
      <c r="G23" s="64">
        <v>27250</v>
      </c>
      <c r="H23" s="64">
        <v>18155.12</v>
      </c>
      <c r="I23" s="64">
        <f>SUM(I24:I29)</f>
        <v>50655.659999999996</v>
      </c>
      <c r="J23" s="64">
        <f>SUM(J24:J29)</f>
        <v>39488</v>
      </c>
      <c r="K23" s="64">
        <v>20865.47</v>
      </c>
      <c r="L23" s="64">
        <v>9599</v>
      </c>
      <c r="M23" s="64">
        <f>SUM(M24:M29)</f>
        <v>66353</v>
      </c>
      <c r="N23" s="64">
        <f>SUM(N24:N29)</f>
        <v>28709</v>
      </c>
      <c r="O23" s="64">
        <f>SUM(O24:O29)</f>
        <v>27242.26</v>
      </c>
      <c r="P23" s="64">
        <f>SUM(P24:P29)</f>
        <v>35035.78</v>
      </c>
      <c r="Q23" s="64">
        <f t="shared" ref="Q23:W23" si="13">SUM(Q24:Q29)</f>
        <v>46716.534377423253</v>
      </c>
      <c r="R23" s="64">
        <f t="shared" si="13"/>
        <v>82701.23</v>
      </c>
      <c r="S23" s="64">
        <f t="shared" si="13"/>
        <v>48211.090000000011</v>
      </c>
      <c r="T23" s="64">
        <f t="shared" si="13"/>
        <v>50725.35</v>
      </c>
      <c r="U23" s="64">
        <f t="shared" si="13"/>
        <v>78453.350000000006</v>
      </c>
      <c r="V23" s="64">
        <f t="shared" si="13"/>
        <v>77229.700000000012</v>
      </c>
      <c r="W23" s="64">
        <f t="shared" si="13"/>
        <v>12329.949999999999</v>
      </c>
    </row>
    <row r="24" spans="1:23" s="6" customFormat="1" ht="15" customHeight="1" x14ac:dyDescent="0.2">
      <c r="A24" s="20">
        <v>2310</v>
      </c>
      <c r="B24" s="52" t="s">
        <v>20</v>
      </c>
      <c r="C24" s="2">
        <v>1326.18</v>
      </c>
      <c r="D24" s="2">
        <v>0</v>
      </c>
      <c r="E24" s="2">
        <v>11271.99</v>
      </c>
      <c r="F24" s="2">
        <v>0</v>
      </c>
      <c r="G24" s="2">
        <v>0</v>
      </c>
      <c r="H24" s="2">
        <v>0</v>
      </c>
      <c r="I24" s="2">
        <v>11976.45</v>
      </c>
      <c r="J24" s="2">
        <v>18650</v>
      </c>
      <c r="K24" s="2">
        <v>0</v>
      </c>
      <c r="L24" s="2">
        <v>0</v>
      </c>
      <c r="M24" s="2">
        <v>26646</v>
      </c>
      <c r="N24" s="2">
        <v>14820</v>
      </c>
      <c r="O24" s="2">
        <v>3694.26</v>
      </c>
      <c r="P24" s="2">
        <v>19951.940000000002</v>
      </c>
      <c r="Q24" s="2">
        <v>26492.068672032194</v>
      </c>
      <c r="R24" s="2">
        <v>38348.559999999998</v>
      </c>
      <c r="S24" s="2">
        <v>21192.04</v>
      </c>
      <c r="T24" s="2">
        <v>23231.940000000002</v>
      </c>
      <c r="U24" s="2">
        <v>24522.410000000003</v>
      </c>
      <c r="V24" s="2">
        <v>34396.21</v>
      </c>
      <c r="W24" s="2">
        <v>9145.4499999999989</v>
      </c>
    </row>
    <row r="25" spans="1:23" s="6" customFormat="1" ht="12" customHeight="1" x14ac:dyDescent="0.2">
      <c r="A25" s="20">
        <v>2320</v>
      </c>
      <c r="B25" s="52" t="s">
        <v>21</v>
      </c>
      <c r="C25" s="2">
        <v>3226.69</v>
      </c>
      <c r="D25" s="2">
        <v>0</v>
      </c>
      <c r="E25" s="2">
        <v>1274.1099999999999</v>
      </c>
      <c r="F25" s="2">
        <v>0</v>
      </c>
      <c r="G25" s="2">
        <v>0</v>
      </c>
      <c r="H25" s="2">
        <v>0</v>
      </c>
      <c r="I25" s="2">
        <v>15766.83</v>
      </c>
      <c r="J25" s="2">
        <v>0</v>
      </c>
      <c r="K25" s="2">
        <v>0</v>
      </c>
      <c r="L25" s="2">
        <v>0</v>
      </c>
      <c r="M25" s="2">
        <v>5309</v>
      </c>
      <c r="N25" s="2">
        <v>1403</v>
      </c>
      <c r="O25" s="2">
        <v>14129.02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</row>
    <row r="26" spans="1:23" s="28" customFormat="1" ht="26.1" customHeight="1" x14ac:dyDescent="0.2">
      <c r="A26" s="20">
        <v>2340</v>
      </c>
      <c r="B26" s="52" t="s">
        <v>22</v>
      </c>
      <c r="C26" s="4">
        <v>11.5</v>
      </c>
      <c r="D26" s="4">
        <v>0</v>
      </c>
      <c r="E26" s="4">
        <v>49.82</v>
      </c>
      <c r="F26" s="4">
        <v>0</v>
      </c>
      <c r="G26" s="4">
        <v>0</v>
      </c>
      <c r="H26" s="4">
        <v>0</v>
      </c>
      <c r="I26" s="4">
        <v>259.52999999999997</v>
      </c>
      <c r="J26" s="4">
        <v>0</v>
      </c>
      <c r="K26" s="4">
        <v>0</v>
      </c>
      <c r="L26" s="4">
        <v>0</v>
      </c>
      <c r="M26" s="4">
        <v>143</v>
      </c>
      <c r="N26" s="4">
        <v>0</v>
      </c>
      <c r="O26" s="4">
        <v>76.19</v>
      </c>
      <c r="P26" s="4">
        <v>670.48</v>
      </c>
      <c r="Q26" s="4">
        <v>8.35</v>
      </c>
      <c r="R26" s="4">
        <v>429.53</v>
      </c>
      <c r="S26" s="4">
        <v>611.57000000000005</v>
      </c>
      <c r="T26" s="4">
        <v>242</v>
      </c>
      <c r="U26" s="4">
        <v>359.81</v>
      </c>
      <c r="V26" s="4">
        <v>490.12</v>
      </c>
      <c r="W26" s="4">
        <v>106.38</v>
      </c>
    </row>
    <row r="27" spans="1:23" s="6" customFormat="1" ht="14.1" customHeight="1" x14ac:dyDescent="0.2">
      <c r="A27" s="20">
        <v>2350</v>
      </c>
      <c r="B27" s="52" t="s">
        <v>23</v>
      </c>
      <c r="C27" s="2">
        <v>2186.31</v>
      </c>
      <c r="D27" s="2">
        <v>0</v>
      </c>
      <c r="E27" s="2">
        <v>8351.4599999999991</v>
      </c>
      <c r="F27" s="2">
        <v>0</v>
      </c>
      <c r="G27" s="2">
        <v>0</v>
      </c>
      <c r="H27" s="2">
        <v>0</v>
      </c>
      <c r="I27" s="2">
        <v>9764.4</v>
      </c>
      <c r="J27" s="2">
        <v>11325</v>
      </c>
      <c r="K27" s="2">
        <v>0</v>
      </c>
      <c r="L27" s="2">
        <v>0</v>
      </c>
      <c r="M27" s="2">
        <v>17273</v>
      </c>
      <c r="N27" s="2">
        <v>9781</v>
      </c>
      <c r="O27" s="2">
        <v>7539.57</v>
      </c>
      <c r="P27" s="2">
        <v>7511.6699999999992</v>
      </c>
      <c r="Q27" s="2">
        <v>13398.552687282412</v>
      </c>
      <c r="R27" s="2">
        <v>18182.38</v>
      </c>
      <c r="S27" s="2">
        <v>18772.3</v>
      </c>
      <c r="T27" s="2">
        <v>9178.5300000000007</v>
      </c>
      <c r="U27" s="2">
        <v>16068.54</v>
      </c>
      <c r="V27" s="2">
        <v>12915.19</v>
      </c>
      <c r="W27" s="2">
        <v>2436.5</v>
      </c>
    </row>
    <row r="28" spans="1:23" s="6" customFormat="1" ht="48.75" customHeight="1" x14ac:dyDescent="0.2">
      <c r="A28" s="20">
        <v>2360</v>
      </c>
      <c r="B28" s="52" t="s">
        <v>44</v>
      </c>
      <c r="C28" s="2">
        <v>923.47</v>
      </c>
      <c r="D28" s="2">
        <v>0</v>
      </c>
      <c r="E28" s="2">
        <v>1707.75</v>
      </c>
      <c r="F28" s="2">
        <v>0</v>
      </c>
      <c r="G28" s="2">
        <v>0</v>
      </c>
      <c r="H28" s="2">
        <v>0</v>
      </c>
      <c r="I28" s="2">
        <v>9928.92</v>
      </c>
      <c r="J28" s="2">
        <v>5242</v>
      </c>
      <c r="K28" s="2">
        <v>0</v>
      </c>
      <c r="L28" s="2">
        <v>0</v>
      </c>
      <c r="M28" s="2">
        <v>7775</v>
      </c>
      <c r="N28" s="2">
        <v>795</v>
      </c>
      <c r="O28" s="2">
        <v>931.82</v>
      </c>
      <c r="P28" s="2">
        <v>4122.8599999999997</v>
      </c>
      <c r="Q28" s="2">
        <v>4615.8840241448688</v>
      </c>
      <c r="R28" s="2">
        <v>22318.620000000003</v>
      </c>
      <c r="S28" s="2">
        <v>2081.91</v>
      </c>
      <c r="T28" s="2">
        <v>16243.619999999999</v>
      </c>
      <c r="U28" s="2">
        <v>34338.519999999997</v>
      </c>
      <c r="V28" s="2">
        <v>27686.63</v>
      </c>
      <c r="W28" s="2">
        <v>0</v>
      </c>
    </row>
    <row r="29" spans="1:23" s="6" customFormat="1" ht="14.1" customHeight="1" x14ac:dyDescent="0.2">
      <c r="A29" s="20">
        <v>2370</v>
      </c>
      <c r="B29" s="52" t="s">
        <v>25</v>
      </c>
      <c r="C29" s="2">
        <v>21.55</v>
      </c>
      <c r="D29" s="2">
        <v>0</v>
      </c>
      <c r="E29" s="2">
        <v>1161.68</v>
      </c>
      <c r="F29" s="2">
        <v>0</v>
      </c>
      <c r="G29" s="2">
        <v>0</v>
      </c>
      <c r="H29" s="2">
        <v>0</v>
      </c>
      <c r="I29" s="2">
        <v>2959.53</v>
      </c>
      <c r="J29" s="2">
        <v>4271</v>
      </c>
      <c r="K29" s="2">
        <v>0</v>
      </c>
      <c r="L29" s="2">
        <v>0</v>
      </c>
      <c r="M29" s="2">
        <v>9207</v>
      </c>
      <c r="N29" s="2">
        <v>1910</v>
      </c>
      <c r="O29" s="2">
        <v>871.4</v>
      </c>
      <c r="P29" s="2">
        <v>2778.8300000000004</v>
      </c>
      <c r="Q29" s="2">
        <v>2201.6789939637829</v>
      </c>
      <c r="R29" s="2">
        <v>3422.14</v>
      </c>
      <c r="S29" s="2">
        <v>5553.27</v>
      </c>
      <c r="T29" s="2">
        <v>1829.26</v>
      </c>
      <c r="U29" s="2">
        <v>3164.07</v>
      </c>
      <c r="V29" s="2">
        <v>1741.55</v>
      </c>
      <c r="W29" s="2">
        <v>641.62</v>
      </c>
    </row>
    <row r="30" spans="1:23" s="6" customFormat="1" ht="12.75" x14ac:dyDescent="0.2">
      <c r="A30" s="26">
        <v>2400</v>
      </c>
      <c r="B30" s="58" t="s">
        <v>26</v>
      </c>
      <c r="C30" s="55">
        <v>44.66</v>
      </c>
      <c r="D30" s="55">
        <v>367.78</v>
      </c>
      <c r="E30" s="55">
        <v>196.59</v>
      </c>
      <c r="F30" s="55">
        <v>0</v>
      </c>
      <c r="G30" s="55">
        <v>0</v>
      </c>
      <c r="H30" s="55">
        <v>369.68</v>
      </c>
      <c r="I30" s="55">
        <v>499.99</v>
      </c>
      <c r="J30" s="55">
        <v>363</v>
      </c>
      <c r="K30" s="55">
        <v>184.73</v>
      </c>
      <c r="L30" s="55">
        <v>0</v>
      </c>
      <c r="M30" s="55">
        <v>420</v>
      </c>
      <c r="N30" s="55">
        <v>0</v>
      </c>
      <c r="O30" s="55">
        <v>139.75</v>
      </c>
      <c r="P30" s="55">
        <v>599.59</v>
      </c>
      <c r="Q30" s="56">
        <v>240.78</v>
      </c>
      <c r="R30" s="55">
        <v>139.79</v>
      </c>
      <c r="S30" s="56">
        <v>286.44</v>
      </c>
      <c r="T30" s="55">
        <v>91.3</v>
      </c>
      <c r="U30" s="56">
        <v>281.92</v>
      </c>
      <c r="V30" s="55">
        <v>293.13</v>
      </c>
      <c r="W30" s="56">
        <v>226.48</v>
      </c>
    </row>
    <row r="31" spans="1:23" s="6" customFormat="1" ht="12.75" x14ac:dyDescent="0.2">
      <c r="A31" s="16">
        <v>5233</v>
      </c>
      <c r="B31" s="49" t="s">
        <v>27</v>
      </c>
      <c r="C31" s="59">
        <v>36.799999999999997</v>
      </c>
      <c r="D31" s="59">
        <v>869</v>
      </c>
      <c r="E31" s="59">
        <v>278.24</v>
      </c>
      <c r="F31" s="59">
        <v>393</v>
      </c>
      <c r="G31" s="59">
        <v>93</v>
      </c>
      <c r="H31" s="59">
        <v>719.53</v>
      </c>
      <c r="I31" s="59">
        <v>494.08</v>
      </c>
      <c r="J31" s="59">
        <v>1882</v>
      </c>
      <c r="K31" s="59">
        <v>1109</v>
      </c>
      <c r="L31" s="59">
        <v>135</v>
      </c>
      <c r="M31" s="59">
        <v>1570</v>
      </c>
      <c r="N31" s="59">
        <v>462</v>
      </c>
      <c r="O31" s="59">
        <v>514.14</v>
      </c>
      <c r="P31" s="59">
        <v>1307.45</v>
      </c>
      <c r="Q31" s="59">
        <v>1291.5999999999999</v>
      </c>
      <c r="R31" s="59">
        <v>1792.81</v>
      </c>
      <c r="S31" s="59">
        <v>937.19</v>
      </c>
      <c r="T31" s="59">
        <v>1773.77</v>
      </c>
      <c r="U31" s="59">
        <v>2097.85</v>
      </c>
      <c r="V31" s="59">
        <v>1744.95</v>
      </c>
      <c r="W31" s="59">
        <v>279.26</v>
      </c>
    </row>
    <row r="32" spans="1:23" s="6" customFormat="1" ht="12.75" x14ac:dyDescent="0.2">
      <c r="A32" s="31"/>
      <c r="B32" s="60" t="s">
        <v>28</v>
      </c>
      <c r="C32" s="33">
        <f t="shared" ref="C32:D32" si="14">SUM(C11+C14+C31)</f>
        <v>62198.5</v>
      </c>
      <c r="D32" s="33">
        <f t="shared" si="14"/>
        <v>161829.21</v>
      </c>
      <c r="E32" s="33">
        <f t="shared" ref="E32:F32" si="15">SUM(E11+E14+E31)</f>
        <v>216024</v>
      </c>
      <c r="F32" s="33">
        <f t="shared" si="15"/>
        <v>345337</v>
      </c>
      <c r="G32" s="33">
        <f t="shared" ref="G32:H32" si="16">SUM(G11+G14+G31)</f>
        <v>189660</v>
      </c>
      <c r="H32" s="33">
        <f t="shared" si="16"/>
        <v>177208.55000000002</v>
      </c>
      <c r="I32" s="33">
        <f t="shared" ref="I32:J32" si="17">SUM(I11+I14+I31)</f>
        <v>267611.31</v>
      </c>
      <c r="J32" s="33">
        <f t="shared" si="17"/>
        <v>238167</v>
      </c>
      <c r="K32" s="33">
        <f t="shared" ref="K32" si="18">SUM(K11+K14+K31)</f>
        <v>155668.97</v>
      </c>
      <c r="L32" s="33">
        <f t="shared" ref="L32:M32" si="19">SUM(L11+L14+L31)</f>
        <v>110616</v>
      </c>
      <c r="M32" s="33">
        <f t="shared" si="19"/>
        <v>378936</v>
      </c>
      <c r="N32" s="33">
        <f t="shared" ref="N32:O32" si="20">SUM(N11+N14+N31)</f>
        <v>179641</v>
      </c>
      <c r="O32" s="33">
        <f t="shared" si="20"/>
        <v>179307.62</v>
      </c>
      <c r="P32" s="33">
        <f t="shared" ref="P32:W32" si="21">SUM(P11+P14+P31)</f>
        <v>353908.6</v>
      </c>
      <c r="Q32" s="33">
        <f t="shared" si="21"/>
        <v>380406.12022535305</v>
      </c>
      <c r="R32" s="33">
        <f t="shared" si="21"/>
        <v>404694.88999999996</v>
      </c>
      <c r="S32" s="33">
        <f t="shared" si="21"/>
        <v>383971.37</v>
      </c>
      <c r="T32" s="33">
        <f t="shared" si="21"/>
        <v>357187.63</v>
      </c>
      <c r="U32" s="33">
        <f t="shared" si="21"/>
        <v>350166.42</v>
      </c>
      <c r="V32" s="33">
        <f t="shared" si="21"/>
        <v>429681.53</v>
      </c>
      <c r="W32" s="33">
        <f t="shared" si="21"/>
        <v>206101.81</v>
      </c>
    </row>
    <row r="33" spans="1:23" s="6" customFormat="1" ht="12.75" hidden="1" x14ac:dyDescent="0.2">
      <c r="A33" s="34"/>
      <c r="B33" s="5" t="s">
        <v>29</v>
      </c>
      <c r="C33" s="35">
        <v>14</v>
      </c>
      <c r="D33" s="35">
        <v>98</v>
      </c>
      <c r="E33" s="35">
        <v>125</v>
      </c>
      <c r="F33" s="35">
        <v>196</v>
      </c>
      <c r="G33" s="35">
        <v>272</v>
      </c>
      <c r="H33" s="35">
        <v>75</v>
      </c>
      <c r="I33" s="35">
        <v>252</v>
      </c>
      <c r="J33" s="35">
        <v>162</v>
      </c>
      <c r="K33" s="35">
        <v>108</v>
      </c>
      <c r="L33" s="35">
        <v>111</v>
      </c>
      <c r="M33" s="35">
        <v>419</v>
      </c>
      <c r="N33" s="35">
        <v>193</v>
      </c>
      <c r="O33" s="35">
        <v>89</v>
      </c>
      <c r="P33" s="35">
        <v>419</v>
      </c>
      <c r="Q33" s="35">
        <v>380</v>
      </c>
      <c r="R33" s="34">
        <v>812</v>
      </c>
      <c r="S33" s="34">
        <v>587</v>
      </c>
      <c r="T33" s="34">
        <v>488</v>
      </c>
      <c r="U33" s="34">
        <v>649</v>
      </c>
      <c r="V33" s="34">
        <v>560</v>
      </c>
      <c r="W33" s="34">
        <v>432</v>
      </c>
    </row>
    <row r="34" spans="1:23" s="6" customFormat="1" ht="12.75" hidden="1" x14ac:dyDescent="0.2">
      <c r="A34" s="34"/>
      <c r="B34" s="37" t="s">
        <v>47</v>
      </c>
      <c r="C34" s="38">
        <f t="shared" ref="C34:P34" si="22">C32/C33</f>
        <v>4442.75</v>
      </c>
      <c r="D34" s="38">
        <f t="shared" si="22"/>
        <v>1651.3184693877549</v>
      </c>
      <c r="E34" s="38">
        <f t="shared" si="22"/>
        <v>1728.192</v>
      </c>
      <c r="F34" s="38">
        <f t="shared" si="22"/>
        <v>1761.9234693877552</v>
      </c>
      <c r="G34" s="38">
        <f t="shared" si="22"/>
        <v>697.27941176470586</v>
      </c>
      <c r="H34" s="38">
        <f t="shared" si="22"/>
        <v>2362.780666666667</v>
      </c>
      <c r="I34" s="38">
        <f t="shared" si="22"/>
        <v>1061.9496428571429</v>
      </c>
      <c r="J34" s="38">
        <f t="shared" si="22"/>
        <v>1470.1666666666667</v>
      </c>
      <c r="K34" s="38">
        <f t="shared" ref="K34" si="23">K32/K33</f>
        <v>1441.3793518518519</v>
      </c>
      <c r="L34" s="38">
        <f t="shared" si="22"/>
        <v>996.54054054054052</v>
      </c>
      <c r="M34" s="38">
        <f t="shared" si="22"/>
        <v>904.38186157517896</v>
      </c>
      <c r="N34" s="38">
        <f t="shared" si="22"/>
        <v>930.78238341968915</v>
      </c>
      <c r="O34" s="38">
        <f t="shared" ref="O34" si="24">O32/O33</f>
        <v>2014.6923595505618</v>
      </c>
      <c r="P34" s="38">
        <f t="shared" si="22"/>
        <v>844.65059665871115</v>
      </c>
      <c r="Q34" s="61">
        <f t="shared" ref="Q34:W34" si="25">Q32/Q33</f>
        <v>1001.0687374351396</v>
      </c>
      <c r="R34" s="61">
        <f t="shared" si="25"/>
        <v>498.39272167487678</v>
      </c>
      <c r="S34" s="61">
        <f t="shared" si="25"/>
        <v>654.12499148211248</v>
      </c>
      <c r="T34" s="61">
        <f t="shared" si="25"/>
        <v>731.94186475409833</v>
      </c>
      <c r="U34" s="61">
        <f t="shared" si="25"/>
        <v>539.54764252696452</v>
      </c>
      <c r="V34" s="61">
        <f t="shared" si="25"/>
        <v>767.28844642857143</v>
      </c>
      <c r="W34" s="61">
        <f t="shared" si="25"/>
        <v>477.08752314814814</v>
      </c>
    </row>
    <row r="35" spans="1:23" s="6" customFormat="1" ht="12.75" hidden="1" x14ac:dyDescent="0.2">
      <c r="A35" s="66"/>
      <c r="B35" s="67" t="s">
        <v>46</v>
      </c>
      <c r="C35" s="68">
        <f t="shared" ref="C35:P35" si="26">C34/12</f>
        <v>370.22916666666669</v>
      </c>
      <c r="D35" s="68">
        <f t="shared" si="26"/>
        <v>137.60987244897959</v>
      </c>
      <c r="E35" s="68">
        <f t="shared" si="26"/>
        <v>144.01599999999999</v>
      </c>
      <c r="F35" s="68">
        <f t="shared" si="26"/>
        <v>146.82695578231292</v>
      </c>
      <c r="G35" s="68">
        <f t="shared" si="26"/>
        <v>58.106617647058819</v>
      </c>
      <c r="H35" s="68">
        <f t="shared" si="26"/>
        <v>196.89838888888892</v>
      </c>
      <c r="I35" s="68">
        <f t="shared" si="26"/>
        <v>88.495803571428567</v>
      </c>
      <c r="J35" s="68">
        <f t="shared" si="26"/>
        <v>122.5138888888889</v>
      </c>
      <c r="K35" s="68">
        <f t="shared" ref="K35" si="27">K34/12</f>
        <v>120.11494598765432</v>
      </c>
      <c r="L35" s="68">
        <f t="shared" si="26"/>
        <v>83.045045045045043</v>
      </c>
      <c r="M35" s="68">
        <f t="shared" si="26"/>
        <v>75.365155131264913</v>
      </c>
      <c r="N35" s="68">
        <f t="shared" si="26"/>
        <v>77.565198618307434</v>
      </c>
      <c r="O35" s="68">
        <f t="shared" ref="O35" si="28">O34/12</f>
        <v>167.89102996254681</v>
      </c>
      <c r="P35" s="68">
        <f t="shared" si="26"/>
        <v>70.387549721559267</v>
      </c>
      <c r="Q35" s="69">
        <f t="shared" ref="Q35:W35" si="29">Q34/12</f>
        <v>83.422394786261634</v>
      </c>
      <c r="R35" s="69">
        <f t="shared" si="29"/>
        <v>41.532726806239729</v>
      </c>
      <c r="S35" s="69">
        <f t="shared" si="29"/>
        <v>54.510415956842706</v>
      </c>
      <c r="T35" s="69">
        <f t="shared" si="29"/>
        <v>60.995155396174859</v>
      </c>
      <c r="U35" s="69">
        <f t="shared" si="29"/>
        <v>44.962303543913713</v>
      </c>
      <c r="V35" s="69">
        <f t="shared" si="29"/>
        <v>63.940703869047617</v>
      </c>
      <c r="W35" s="69">
        <f t="shared" si="29"/>
        <v>39.757293595679009</v>
      </c>
    </row>
    <row r="36" spans="1:23" s="6" customFormat="1" ht="12.75" x14ac:dyDescent="0.2">
      <c r="A36" s="34"/>
      <c r="B36" s="5" t="s">
        <v>45</v>
      </c>
      <c r="C36" s="35">
        <v>12</v>
      </c>
      <c r="D36" s="35">
        <v>88</v>
      </c>
      <c r="E36" s="35">
        <v>114</v>
      </c>
      <c r="F36" s="35">
        <v>186</v>
      </c>
      <c r="G36" s="35">
        <v>287</v>
      </c>
      <c r="H36" s="35">
        <v>74</v>
      </c>
      <c r="I36" s="35">
        <v>252</v>
      </c>
      <c r="J36" s="35">
        <v>155</v>
      </c>
      <c r="K36" s="35">
        <v>108</v>
      </c>
      <c r="L36" s="35">
        <v>100</v>
      </c>
      <c r="M36" s="35">
        <v>404</v>
      </c>
      <c r="N36" s="35">
        <v>198</v>
      </c>
      <c r="O36" s="35">
        <v>88</v>
      </c>
      <c r="P36" s="35">
        <v>432</v>
      </c>
      <c r="Q36" s="35">
        <v>454</v>
      </c>
      <c r="R36" s="34">
        <v>815</v>
      </c>
      <c r="S36" s="34">
        <v>573</v>
      </c>
      <c r="T36" s="34">
        <v>519</v>
      </c>
      <c r="U36" s="34">
        <v>629</v>
      </c>
      <c r="V36" s="34">
        <v>542</v>
      </c>
      <c r="W36" s="34">
        <v>423</v>
      </c>
    </row>
    <row r="37" spans="1:23" s="6" customFormat="1" ht="12.75" x14ac:dyDescent="0.2">
      <c r="A37" s="34"/>
      <c r="B37" s="37" t="s">
        <v>48</v>
      </c>
      <c r="C37" s="38">
        <f t="shared" ref="C37:P37" si="30">C32/C36</f>
        <v>5183.208333333333</v>
      </c>
      <c r="D37" s="38">
        <f t="shared" si="30"/>
        <v>1838.9682954545453</v>
      </c>
      <c r="E37" s="38">
        <f t="shared" si="30"/>
        <v>1894.9473684210527</v>
      </c>
      <c r="F37" s="38">
        <f t="shared" si="30"/>
        <v>1856.6505376344087</v>
      </c>
      <c r="G37" s="38">
        <f t="shared" si="30"/>
        <v>660.83623693379786</v>
      </c>
      <c r="H37" s="38">
        <f t="shared" si="30"/>
        <v>2394.7101351351353</v>
      </c>
      <c r="I37" s="38">
        <f t="shared" si="30"/>
        <v>1061.9496428571429</v>
      </c>
      <c r="J37" s="38">
        <f t="shared" si="30"/>
        <v>1536.5612903225806</v>
      </c>
      <c r="K37" s="38">
        <f t="shared" ref="K37" si="31">K32/K36</f>
        <v>1441.3793518518519</v>
      </c>
      <c r="L37" s="38">
        <f t="shared" si="30"/>
        <v>1106.1600000000001</v>
      </c>
      <c r="M37" s="38">
        <f t="shared" si="30"/>
        <v>937.96039603960401</v>
      </c>
      <c r="N37" s="38">
        <f t="shared" si="30"/>
        <v>907.27777777777783</v>
      </c>
      <c r="O37" s="38">
        <f t="shared" ref="O37" si="32">O32/O36</f>
        <v>2037.5865909090908</v>
      </c>
      <c r="P37" s="38">
        <f t="shared" si="30"/>
        <v>819.23287037037028</v>
      </c>
      <c r="Q37" s="38">
        <f t="shared" ref="Q37:W37" si="33">Q32/Q36</f>
        <v>837.89894322764985</v>
      </c>
      <c r="R37" s="38">
        <f t="shared" si="33"/>
        <v>496.55814723926375</v>
      </c>
      <c r="S37" s="38">
        <f t="shared" si="33"/>
        <v>670.10710296684113</v>
      </c>
      <c r="T37" s="38">
        <f t="shared" si="33"/>
        <v>688.22279383429668</v>
      </c>
      <c r="U37" s="38">
        <f t="shared" si="33"/>
        <v>556.7033704292528</v>
      </c>
      <c r="V37" s="38">
        <f t="shared" si="33"/>
        <v>792.77035055350564</v>
      </c>
      <c r="W37" s="38">
        <f t="shared" si="33"/>
        <v>487.23832151300235</v>
      </c>
    </row>
    <row r="38" spans="1:23" s="6" customFormat="1" ht="12.75" x14ac:dyDescent="0.2">
      <c r="A38" s="31"/>
      <c r="B38" s="39" t="s">
        <v>49</v>
      </c>
      <c r="C38" s="40">
        <f t="shared" ref="C38:P38" si="34">C37/12</f>
        <v>431.93402777777777</v>
      </c>
      <c r="D38" s="40">
        <f t="shared" si="34"/>
        <v>153.24735795454544</v>
      </c>
      <c r="E38" s="40">
        <f t="shared" si="34"/>
        <v>157.91228070175438</v>
      </c>
      <c r="F38" s="40">
        <f t="shared" si="34"/>
        <v>154.72087813620072</v>
      </c>
      <c r="G38" s="40">
        <f t="shared" si="34"/>
        <v>55.069686411149824</v>
      </c>
      <c r="H38" s="40">
        <f t="shared" si="34"/>
        <v>199.55917792792795</v>
      </c>
      <c r="I38" s="40">
        <f t="shared" si="34"/>
        <v>88.495803571428567</v>
      </c>
      <c r="J38" s="40">
        <f t="shared" si="34"/>
        <v>128.04677419354837</v>
      </c>
      <c r="K38" s="40">
        <f t="shared" ref="K38" si="35">K37/12</f>
        <v>120.11494598765432</v>
      </c>
      <c r="L38" s="40">
        <f t="shared" si="34"/>
        <v>92.18</v>
      </c>
      <c r="M38" s="40">
        <f t="shared" si="34"/>
        <v>78.163366336633672</v>
      </c>
      <c r="N38" s="40">
        <f t="shared" si="34"/>
        <v>75.606481481481481</v>
      </c>
      <c r="O38" s="40">
        <f t="shared" ref="O38" si="36">O37/12</f>
        <v>169.79888257575757</v>
      </c>
      <c r="P38" s="40">
        <f t="shared" si="34"/>
        <v>68.269405864197523</v>
      </c>
      <c r="Q38" s="33">
        <f t="shared" ref="Q38:W38" si="37">Q37/12</f>
        <v>69.824911935637488</v>
      </c>
      <c r="R38" s="33">
        <f t="shared" si="37"/>
        <v>41.379845603271981</v>
      </c>
      <c r="S38" s="33">
        <f t="shared" si="37"/>
        <v>55.842258580570096</v>
      </c>
      <c r="T38" s="33">
        <f t="shared" si="37"/>
        <v>57.351899486191392</v>
      </c>
      <c r="U38" s="33">
        <f t="shared" si="37"/>
        <v>46.391947535771067</v>
      </c>
      <c r="V38" s="33">
        <f t="shared" si="37"/>
        <v>66.064195879458808</v>
      </c>
      <c r="W38" s="33">
        <f t="shared" si="37"/>
        <v>40.603193459416865</v>
      </c>
    </row>
    <row r="39" spans="1:23" s="6" customFormat="1" ht="12.75" x14ac:dyDescent="0.2">
      <c r="A39" s="34"/>
      <c r="B39" s="34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  <c r="S39" s="63"/>
      <c r="T39" s="63"/>
      <c r="U39" s="63"/>
      <c r="V39" s="63"/>
      <c r="W39" s="63"/>
    </row>
    <row r="40" spans="1:23" s="6" customFormat="1" ht="12.75" x14ac:dyDescent="0.2"/>
    <row r="41" spans="1:23" s="6" customFormat="1" ht="12.75" x14ac:dyDescent="0.2"/>
    <row r="42" spans="1:23" s="6" customFormat="1" ht="11.25" customHeight="1" x14ac:dyDescent="0.2">
      <c r="A42" s="44" t="s">
        <v>83</v>
      </c>
    </row>
    <row r="43" spans="1:23" s="6" customFormat="1" ht="12.75" x14ac:dyDescent="0.2">
      <c r="A43" s="44" t="s">
        <v>84</v>
      </c>
    </row>
    <row r="44" spans="1:23" s="6" customFormat="1" ht="12.75" x14ac:dyDescent="0.2">
      <c r="A44" s="44"/>
    </row>
    <row r="45" spans="1:23" s="6" customFormat="1" ht="12.75" x14ac:dyDescent="0.2">
      <c r="A45" s="44"/>
    </row>
    <row r="46" spans="1:23" s="6" customFormat="1" ht="12.75" x14ac:dyDescent="0.2"/>
    <row r="47" spans="1:23" s="6" customFormat="1" ht="14.25" x14ac:dyDescent="0.2">
      <c r="A47" s="79" t="s">
        <v>30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</row>
    <row r="48" spans="1:23" s="6" customFormat="1" ht="12.75" x14ac:dyDescent="0.2"/>
    <row r="49" spans="16:24" s="6" customFormat="1" ht="12.75" x14ac:dyDescent="0.2">
      <c r="P49" s="36"/>
      <c r="Q49" s="36"/>
      <c r="R49" s="36"/>
      <c r="S49" s="36"/>
      <c r="T49" s="36"/>
      <c r="U49" s="36"/>
      <c r="V49" s="36"/>
      <c r="W49" s="36"/>
    </row>
    <row r="50" spans="16:24" s="6" customFormat="1" ht="12.75" x14ac:dyDescent="0.2">
      <c r="P50" s="19"/>
      <c r="Q50" s="19"/>
      <c r="R50" s="19"/>
      <c r="S50" s="19"/>
      <c r="T50" s="19"/>
      <c r="U50" s="19"/>
      <c r="V50" s="19"/>
      <c r="W50" s="19"/>
      <c r="X50" s="19"/>
    </row>
    <row r="51" spans="16:24" x14ac:dyDescent="0.25">
      <c r="P51" s="1"/>
      <c r="Q51" s="1"/>
      <c r="R51" s="1"/>
      <c r="S51" s="1"/>
      <c r="T51" s="1"/>
      <c r="U51" s="1"/>
      <c r="V51" s="1"/>
      <c r="W51" s="1"/>
    </row>
  </sheetData>
  <mergeCells count="4">
    <mergeCell ref="A47:W47"/>
    <mergeCell ref="U1:V1"/>
    <mergeCell ref="U2:W2"/>
    <mergeCell ref="U4:V4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1.pielikums</vt:lpstr>
      <vt:lpstr>2.pielikums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Šmukste</dc:creator>
  <cp:lastModifiedBy>Baiba Velpe</cp:lastModifiedBy>
  <cp:lastPrinted>2021-10-15T12:12:32Z</cp:lastPrinted>
  <dcterms:created xsi:type="dcterms:W3CDTF">2021-01-19T12:11:21Z</dcterms:created>
  <dcterms:modified xsi:type="dcterms:W3CDTF">2021-10-15T12:12:32Z</dcterms:modified>
</cp:coreProperties>
</file>